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29DD199-76D2-4825-A8CB-A947EF14FEA2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  <sheet name="Validación" sheetId="18" r:id="rId13"/>
  </sheets>
  <externalReferences>
    <externalReference r:id="rId1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18" l="1"/>
  <c r="AP43" i="18"/>
  <c r="AQ43" i="18"/>
  <c r="AR43" i="18"/>
  <c r="AP32" i="18"/>
  <c r="AP31" i="18"/>
  <c r="AQ31" i="18"/>
  <c r="AR31" i="18"/>
  <c r="AP20" i="18"/>
  <c r="AP19" i="18"/>
  <c r="AQ19" i="18"/>
  <c r="AR19" i="18"/>
  <c r="AA44" i="18"/>
  <c r="AA43" i="18"/>
  <c r="AB43" i="18"/>
  <c r="AC43" i="18"/>
  <c r="AA32" i="18"/>
  <c r="AA31" i="18"/>
  <c r="AB31" i="18"/>
  <c r="AC31" i="18"/>
  <c r="AA20" i="18"/>
  <c r="AA19" i="18"/>
  <c r="AB19" i="18"/>
  <c r="AC19" i="18"/>
  <c r="L44" i="18"/>
  <c r="L43" i="18"/>
  <c r="M43" i="18"/>
  <c r="N43" i="18"/>
  <c r="L32" i="18"/>
  <c r="L31" i="18"/>
  <c r="M31" i="18"/>
  <c r="N31" i="18" s="1"/>
  <c r="L20" i="18"/>
  <c r="L19" i="18"/>
  <c r="M19" i="18"/>
  <c r="N19" i="18" s="1"/>
  <c r="AP44" i="4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B19" i="7"/>
  <c r="AC19" i="7"/>
  <c r="L44" i="7"/>
  <c r="L43" i="7"/>
  <c r="M43" i="7"/>
  <c r="N43" i="7"/>
  <c r="L32" i="7"/>
  <c r="L31" i="7"/>
  <c r="M31" i="7"/>
  <c r="L20" i="7"/>
  <c r="L19" i="7"/>
  <c r="M19" i="7"/>
  <c r="N19" i="7" s="1"/>
  <c r="AW51" i="18"/>
  <c r="AV51" i="18"/>
  <c r="AW50" i="18"/>
  <c r="AV50" i="18"/>
  <c r="AW49" i="18"/>
  <c r="AV49" i="18"/>
  <c r="AW48" i="18"/>
  <c r="AV48" i="18"/>
  <c r="AW47" i="18"/>
  <c r="AV47" i="18"/>
  <c r="AW46" i="18"/>
  <c r="AV46" i="18"/>
  <c r="AW45" i="18"/>
  <c r="AV45" i="18"/>
  <c r="AW44" i="18"/>
  <c r="AV44" i="18"/>
  <c r="AR44" i="18"/>
  <c r="H44" i="18"/>
  <c r="AW43" i="18"/>
  <c r="AV43" i="18"/>
  <c r="AO43" i="18"/>
  <c r="AN43" i="18"/>
  <c r="AM43" i="18"/>
  <c r="AL43" i="18"/>
  <c r="AK43" i="18"/>
  <c r="AJ43" i="18"/>
  <c r="AI43" i="18"/>
  <c r="AH43" i="18"/>
  <c r="AG43" i="18"/>
  <c r="AF43" i="18"/>
  <c r="Z43" i="18"/>
  <c r="Y43" i="18"/>
  <c r="Y44" i="18" s="1"/>
  <c r="X43" i="18"/>
  <c r="W44" i="18" s="1"/>
  <c r="W43" i="18"/>
  <c r="V43" i="18"/>
  <c r="U43" i="18"/>
  <c r="U44" i="18" s="1"/>
  <c r="T43" i="18"/>
  <c r="S43" i="18"/>
  <c r="S44" i="18" s="1"/>
  <c r="R43" i="18"/>
  <c r="Q43" i="18"/>
  <c r="Q44" i="18" s="1"/>
  <c r="K43" i="18"/>
  <c r="J43" i="18"/>
  <c r="J44" i="18" s="1"/>
  <c r="I43" i="18"/>
  <c r="H43" i="18"/>
  <c r="G43" i="18"/>
  <c r="F44" i="18" s="1"/>
  <c r="F43" i="18"/>
  <c r="E43" i="18"/>
  <c r="D43" i="18"/>
  <c r="D44" i="18" s="1"/>
  <c r="C43" i="18"/>
  <c r="B43" i="18"/>
  <c r="B44" i="18" s="1"/>
  <c r="AW42" i="18"/>
  <c r="AV42" i="18"/>
  <c r="AR42" i="18"/>
  <c r="AQ42" i="18"/>
  <c r="AP42" i="18"/>
  <c r="AO42" i="18"/>
  <c r="AN42" i="18"/>
  <c r="AM42" i="18"/>
  <c r="AL42" i="18"/>
  <c r="AK42" i="18"/>
  <c r="AJ42" i="18"/>
  <c r="AI42" i="18"/>
  <c r="AH42" i="18"/>
  <c r="AG42" i="18"/>
  <c r="AF42" i="18"/>
  <c r="Z42" i="18"/>
  <c r="Y42" i="18"/>
  <c r="X42" i="18"/>
  <c r="W42" i="18"/>
  <c r="V42" i="18"/>
  <c r="U42" i="18"/>
  <c r="T42" i="18"/>
  <c r="S42" i="18"/>
  <c r="R42" i="18"/>
  <c r="AB42" i="18" s="1"/>
  <c r="Q42" i="18"/>
  <c r="AA42" i="18" s="1"/>
  <c r="K42" i="18"/>
  <c r="J42" i="18"/>
  <c r="I42" i="18"/>
  <c r="H42" i="18"/>
  <c r="G42" i="18"/>
  <c r="F42" i="18"/>
  <c r="E42" i="18"/>
  <c r="M42" i="18" s="1"/>
  <c r="D42" i="18"/>
  <c r="L42" i="18" s="1"/>
  <c r="C42" i="18"/>
  <c r="B42" i="18"/>
  <c r="AW41" i="18"/>
  <c r="AV41" i="18"/>
  <c r="AR41" i="18"/>
  <c r="AQ41" i="18"/>
  <c r="AP41" i="18"/>
  <c r="AO41" i="18"/>
  <c r="AN41" i="18"/>
  <c r="AM41" i="18"/>
  <c r="AL41" i="18"/>
  <c r="AK41" i="18"/>
  <c r="AJ41" i="18"/>
  <c r="AI41" i="18"/>
  <c r="AH41" i="18"/>
  <c r="AG41" i="18"/>
  <c r="AF41" i="18"/>
  <c r="Z41" i="18"/>
  <c r="Y41" i="18"/>
  <c r="X41" i="18"/>
  <c r="W41" i="18"/>
  <c r="V41" i="18"/>
  <c r="U41" i="18"/>
  <c r="T41" i="18"/>
  <c r="S41" i="18"/>
  <c r="AA41" i="18" s="1"/>
  <c r="R41" i="18"/>
  <c r="AB41" i="18" s="1"/>
  <c r="Q41" i="18"/>
  <c r="K41" i="18"/>
  <c r="J41" i="18"/>
  <c r="I41" i="18"/>
  <c r="H41" i="18"/>
  <c r="G41" i="18"/>
  <c r="F41" i="18"/>
  <c r="E41" i="18"/>
  <c r="M41" i="18" s="1"/>
  <c r="D41" i="18"/>
  <c r="C41" i="18"/>
  <c r="B41" i="18"/>
  <c r="L41" i="18" s="1"/>
  <c r="AW40" i="18"/>
  <c r="AV40" i="18"/>
  <c r="AR40" i="18"/>
  <c r="AQ40" i="18"/>
  <c r="AP40" i="18"/>
  <c r="AO40" i="18"/>
  <c r="AN40" i="18"/>
  <c r="AM40" i="18"/>
  <c r="AL40" i="18"/>
  <c r="AK40" i="18"/>
  <c r="AJ40" i="18"/>
  <c r="AI40" i="18"/>
  <c r="AH40" i="18"/>
  <c r="AG40" i="18"/>
  <c r="AF40" i="18"/>
  <c r="Z40" i="18"/>
  <c r="Y40" i="18"/>
  <c r="X40" i="18"/>
  <c r="W40" i="18"/>
  <c r="V40" i="18"/>
  <c r="U40" i="18"/>
  <c r="T40" i="18"/>
  <c r="AB40" i="18" s="1"/>
  <c r="S40" i="18"/>
  <c r="AA40" i="18" s="1"/>
  <c r="AC40" i="18" s="1"/>
  <c r="R40" i="18"/>
  <c r="Q40" i="18"/>
  <c r="K40" i="18"/>
  <c r="J40" i="18"/>
  <c r="I40" i="18"/>
  <c r="H40" i="18"/>
  <c r="G40" i="18"/>
  <c r="F40" i="18"/>
  <c r="E40" i="18"/>
  <c r="M40" i="18" s="1"/>
  <c r="D40" i="18"/>
  <c r="L40" i="18" s="1"/>
  <c r="N40" i="18" s="1"/>
  <c r="C40" i="18"/>
  <c r="B40" i="18"/>
  <c r="AR39" i="18"/>
  <c r="AQ39" i="18"/>
  <c r="AP39" i="18"/>
  <c r="AO39" i="18"/>
  <c r="AN39" i="18"/>
  <c r="AN44" i="18" s="1"/>
  <c r="AM39" i="18"/>
  <c r="AL39" i="18"/>
  <c r="AL44" i="18" s="1"/>
  <c r="AK39" i="18"/>
  <c r="AJ39" i="18"/>
  <c r="AJ44" i="18" s="1"/>
  <c r="AI39" i="18"/>
  <c r="AH39" i="18"/>
  <c r="AH44" i="18" s="1"/>
  <c r="AG39" i="18"/>
  <c r="AF39" i="18"/>
  <c r="AF44" i="18" s="1"/>
  <c r="Z39" i="18"/>
  <c r="Y39" i="18"/>
  <c r="X39" i="18"/>
  <c r="W39" i="18"/>
  <c r="V39" i="18"/>
  <c r="U39" i="18"/>
  <c r="T39" i="18"/>
  <c r="S39" i="18"/>
  <c r="AA39" i="18" s="1"/>
  <c r="R39" i="18"/>
  <c r="AB39" i="18" s="1"/>
  <c r="Q39" i="18"/>
  <c r="K39" i="18"/>
  <c r="J39" i="18"/>
  <c r="I39" i="18"/>
  <c r="H39" i="18"/>
  <c r="G39" i="18"/>
  <c r="F39" i="18"/>
  <c r="E39" i="18"/>
  <c r="D39" i="18"/>
  <c r="L39" i="18" s="1"/>
  <c r="N39" i="18" s="1"/>
  <c r="C39" i="18"/>
  <c r="M39" i="18" s="1"/>
  <c r="B39" i="18"/>
  <c r="AW37" i="18"/>
  <c r="AV37" i="18"/>
  <c r="AW36" i="18"/>
  <c r="AV36" i="18"/>
  <c r="AW35" i="18"/>
  <c r="AV35" i="18"/>
  <c r="AW34" i="18"/>
  <c r="AV34" i="18"/>
  <c r="AW33" i="18"/>
  <c r="AV33" i="18"/>
  <c r="BC19" i="18" s="1"/>
  <c r="AW32" i="18"/>
  <c r="AV32" i="18"/>
  <c r="AR32" i="18"/>
  <c r="J32" i="18"/>
  <c r="AW31" i="18"/>
  <c r="AV31" i="18"/>
  <c r="AO31" i="18"/>
  <c r="AN31" i="18"/>
  <c r="AM31" i="18"/>
  <c r="AL31" i="18"/>
  <c r="AK31" i="18"/>
  <c r="AJ31" i="18"/>
  <c r="AI31" i="18"/>
  <c r="AH31" i="18"/>
  <c r="AG31" i="18"/>
  <c r="AF31" i="18"/>
  <c r="Z31" i="18"/>
  <c r="Y31" i="18"/>
  <c r="Y32" i="18" s="1"/>
  <c r="X31" i="18"/>
  <c r="W31" i="18"/>
  <c r="W32" i="18" s="1"/>
  <c r="V31" i="18"/>
  <c r="U31" i="18"/>
  <c r="U32" i="18" s="1"/>
  <c r="T31" i="18"/>
  <c r="S31" i="18"/>
  <c r="S32" i="18" s="1"/>
  <c r="R31" i="18"/>
  <c r="Q31" i="18"/>
  <c r="Q32" i="18" s="1"/>
  <c r="K31" i="18"/>
  <c r="J31" i="18"/>
  <c r="I31" i="18"/>
  <c r="H31" i="18"/>
  <c r="H32" i="18" s="1"/>
  <c r="G31" i="18"/>
  <c r="F31" i="18"/>
  <c r="F32" i="18" s="1"/>
  <c r="E31" i="18"/>
  <c r="D31" i="18"/>
  <c r="D32" i="18" s="1"/>
  <c r="C31" i="18"/>
  <c r="B31" i="18"/>
  <c r="B32" i="18" s="1"/>
  <c r="AW30" i="18"/>
  <c r="AV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2" i="18" s="1"/>
  <c r="AF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K30" i="18"/>
  <c r="J30" i="18"/>
  <c r="I30" i="18"/>
  <c r="H30" i="18"/>
  <c r="G30" i="18"/>
  <c r="F30" i="18"/>
  <c r="E30" i="18"/>
  <c r="M30" i="18" s="1"/>
  <c r="D30" i="18"/>
  <c r="C30" i="18"/>
  <c r="B30" i="18"/>
  <c r="L30" i="18" s="1"/>
  <c r="AW29" i="18"/>
  <c r="AV29" i="18"/>
  <c r="AR29" i="18"/>
  <c r="AQ29" i="18"/>
  <c r="AP29" i="18"/>
  <c r="AO29" i="18"/>
  <c r="AN29" i="18"/>
  <c r="AM29" i="18"/>
  <c r="AL29" i="18"/>
  <c r="AK29" i="18"/>
  <c r="AJ29" i="18"/>
  <c r="AI29" i="18"/>
  <c r="AH29" i="18"/>
  <c r="AG29" i="18"/>
  <c r="AF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Q29" i="18"/>
  <c r="K29" i="18"/>
  <c r="J29" i="18"/>
  <c r="I29" i="18"/>
  <c r="H29" i="18"/>
  <c r="G29" i="18"/>
  <c r="F29" i="18"/>
  <c r="E29" i="18"/>
  <c r="D29" i="18"/>
  <c r="C29" i="18"/>
  <c r="M29" i="18" s="1"/>
  <c r="B29" i="18"/>
  <c r="L29" i="18" s="1"/>
  <c r="N29" i="18" s="1"/>
  <c r="AW28" i="18"/>
  <c r="AV28" i="18"/>
  <c r="AR28" i="18"/>
  <c r="AQ28" i="18"/>
  <c r="AP28" i="18"/>
  <c r="AO28" i="18"/>
  <c r="AN28" i="18"/>
  <c r="AM28" i="18"/>
  <c r="AL28" i="18"/>
  <c r="AK28" i="18"/>
  <c r="AJ28" i="18"/>
  <c r="AI28" i="18"/>
  <c r="AH32" i="18" s="1"/>
  <c r="AH28" i="18"/>
  <c r="AG28" i="18"/>
  <c r="AF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K28" i="18"/>
  <c r="J28" i="18"/>
  <c r="I28" i="18"/>
  <c r="H28" i="18"/>
  <c r="G28" i="18"/>
  <c r="F28" i="18"/>
  <c r="E28" i="18"/>
  <c r="D28" i="18"/>
  <c r="L28" i="18" s="1"/>
  <c r="N28" i="18" s="1"/>
  <c r="C28" i="18"/>
  <c r="M28" i="18" s="1"/>
  <c r="B28" i="18"/>
  <c r="AW27" i="18"/>
  <c r="AV27" i="18"/>
  <c r="AR27" i="18"/>
  <c r="AQ27" i="18"/>
  <c r="AP27" i="18"/>
  <c r="AO27" i="18"/>
  <c r="AN27" i="18"/>
  <c r="AN32" i="18" s="1"/>
  <c r="AM27" i="18"/>
  <c r="AL27" i="18"/>
  <c r="AL32" i="18" s="1"/>
  <c r="AK27" i="18"/>
  <c r="AJ27" i="18"/>
  <c r="AJ32" i="18" s="1"/>
  <c r="AI27" i="18"/>
  <c r="AH27" i="18"/>
  <c r="AG27" i="18"/>
  <c r="AF27" i="18"/>
  <c r="AC27" i="18"/>
  <c r="AB27" i="18"/>
  <c r="AA27" i="18"/>
  <c r="Z27" i="18"/>
  <c r="Y27" i="18"/>
  <c r="X27" i="18"/>
  <c r="W27" i="18"/>
  <c r="V27" i="18"/>
  <c r="U27" i="18"/>
  <c r="T27" i="18"/>
  <c r="S27" i="18"/>
  <c r="R27" i="18"/>
  <c r="Q27" i="18"/>
  <c r="K27" i="18"/>
  <c r="J27" i="18"/>
  <c r="I27" i="18"/>
  <c r="H27" i="18"/>
  <c r="G27" i="18"/>
  <c r="F27" i="18"/>
  <c r="E27" i="18"/>
  <c r="M27" i="18" s="1"/>
  <c r="D27" i="18"/>
  <c r="C27" i="18"/>
  <c r="B27" i="18"/>
  <c r="L27" i="18" s="1"/>
  <c r="AW26" i="18"/>
  <c r="AV26" i="18"/>
  <c r="BA23" i="18"/>
  <c r="BE23" i="18" s="1"/>
  <c r="AZ23" i="18"/>
  <c r="BD23" i="18" s="1"/>
  <c r="AY23" i="18"/>
  <c r="AW23" i="18"/>
  <c r="AV23" i="18"/>
  <c r="AV6" i="18" s="1"/>
  <c r="BA22" i="18"/>
  <c r="BE22" i="18" s="1"/>
  <c r="AZ22" i="18"/>
  <c r="BD22" i="18" s="1"/>
  <c r="AY22" i="18"/>
  <c r="AW22" i="18"/>
  <c r="AV22" i="18"/>
  <c r="BA21" i="18"/>
  <c r="BE21" i="18" s="1"/>
  <c r="AZ21" i="18"/>
  <c r="BD21" i="18" s="1"/>
  <c r="AY21" i="18"/>
  <c r="BC21" i="18" s="1"/>
  <c r="AW21" i="18"/>
  <c r="AV21" i="18"/>
  <c r="BA20" i="18"/>
  <c r="BE20" i="18" s="1"/>
  <c r="AZ20" i="18"/>
  <c r="BD20" i="18" s="1"/>
  <c r="AY20" i="18"/>
  <c r="BC20" i="18" s="1"/>
  <c r="AW20" i="18"/>
  <c r="AV20" i="18"/>
  <c r="AR20" i="18"/>
  <c r="AF20" i="18"/>
  <c r="Y20" i="18"/>
  <c r="F20" i="18"/>
  <c r="BA19" i="18"/>
  <c r="BE19" i="18" s="1"/>
  <c r="AZ19" i="18"/>
  <c r="BD19" i="18" s="1"/>
  <c r="AY19" i="18"/>
  <c r="AW19" i="18"/>
  <c r="AV19" i="18"/>
  <c r="AO19" i="18"/>
  <c r="AN19" i="18"/>
  <c r="AM19" i="18"/>
  <c r="AL19" i="18"/>
  <c r="AK19" i="18"/>
  <c r="AJ19" i="18"/>
  <c r="AI19" i="18"/>
  <c r="AH19" i="18"/>
  <c r="AG19" i="18"/>
  <c r="AF19" i="18"/>
  <c r="Z19" i="18"/>
  <c r="Y19" i="18"/>
  <c r="X19" i="18"/>
  <c r="W19" i="18"/>
  <c r="W20" i="18" s="1"/>
  <c r="V19" i="18"/>
  <c r="U19" i="18"/>
  <c r="U20" i="18" s="1"/>
  <c r="T19" i="18"/>
  <c r="S20" i="18" s="1"/>
  <c r="S19" i="18"/>
  <c r="R19" i="18"/>
  <c r="Q19" i="18"/>
  <c r="Q20" i="18" s="1"/>
  <c r="AC20" i="18" s="1"/>
  <c r="K19" i="18"/>
  <c r="J19" i="18"/>
  <c r="J20" i="18" s="1"/>
  <c r="AN20" i="18" s="1"/>
  <c r="I19" i="18"/>
  <c r="H19" i="18"/>
  <c r="H20" i="18" s="1"/>
  <c r="G19" i="18"/>
  <c r="F19" i="18"/>
  <c r="E19" i="18"/>
  <c r="D19" i="18"/>
  <c r="D20" i="18" s="1"/>
  <c r="C19" i="18"/>
  <c r="B19" i="18"/>
  <c r="B20" i="18" s="1"/>
  <c r="BA18" i="18"/>
  <c r="BE18" i="18" s="1"/>
  <c r="AZ18" i="18"/>
  <c r="BD18" i="18" s="1"/>
  <c r="AY18" i="18"/>
  <c r="AW18" i="18"/>
  <c r="AV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Z18" i="18"/>
  <c r="Y18" i="18"/>
  <c r="X18" i="18"/>
  <c r="W18" i="18"/>
  <c r="V18" i="18"/>
  <c r="U18" i="18"/>
  <c r="T18" i="18"/>
  <c r="S18" i="18"/>
  <c r="AA18" i="18" s="1"/>
  <c r="AC18" i="18" s="1"/>
  <c r="R18" i="18"/>
  <c r="AB18" i="18" s="1"/>
  <c r="Q18" i="18"/>
  <c r="K18" i="18"/>
  <c r="J18" i="18"/>
  <c r="I18" i="18"/>
  <c r="H18" i="18"/>
  <c r="G18" i="18"/>
  <c r="F18" i="18"/>
  <c r="E18" i="18"/>
  <c r="D18" i="18"/>
  <c r="L18" i="18" s="1"/>
  <c r="C18" i="18"/>
  <c r="M18" i="18" s="1"/>
  <c r="B18" i="18"/>
  <c r="BA17" i="18"/>
  <c r="BE17" i="18" s="1"/>
  <c r="AZ17" i="18"/>
  <c r="BD17" i="18" s="1"/>
  <c r="AY17" i="18"/>
  <c r="BC17" i="18" s="1"/>
  <c r="AW17" i="18"/>
  <c r="AV17" i="18"/>
  <c r="AR17" i="18"/>
  <c r="AQ17" i="18"/>
  <c r="AP17" i="18"/>
  <c r="AO17" i="18"/>
  <c r="AN17" i="18"/>
  <c r="AM17" i="18"/>
  <c r="AL17" i="18"/>
  <c r="AK17" i="18"/>
  <c r="AJ17" i="18"/>
  <c r="AI17" i="18"/>
  <c r="AH17" i="18"/>
  <c r="AG17" i="18"/>
  <c r="AF17" i="18"/>
  <c r="Z17" i="18"/>
  <c r="Y17" i="18"/>
  <c r="X17" i="18"/>
  <c r="W17" i="18"/>
  <c r="V17" i="18"/>
  <c r="U17" i="18"/>
  <c r="T17" i="18"/>
  <c r="S17" i="18"/>
  <c r="R17" i="18"/>
  <c r="AB17" i="18" s="1"/>
  <c r="Q17" i="18"/>
  <c r="AA17" i="18" s="1"/>
  <c r="K17" i="18"/>
  <c r="J17" i="18"/>
  <c r="I17" i="18"/>
  <c r="H17" i="18"/>
  <c r="G17" i="18"/>
  <c r="F17" i="18"/>
  <c r="E17" i="18"/>
  <c r="M17" i="18" s="1"/>
  <c r="D17" i="18"/>
  <c r="C17" i="18"/>
  <c r="B17" i="18"/>
  <c r="L17" i="18" s="1"/>
  <c r="N17" i="18" s="1"/>
  <c r="BA16" i="18"/>
  <c r="BE16" i="18" s="1"/>
  <c r="AZ16" i="18"/>
  <c r="BD16" i="18" s="1"/>
  <c r="AY16" i="18"/>
  <c r="BC16" i="18" s="1"/>
  <c r="AW16" i="18"/>
  <c r="AV16" i="18"/>
  <c r="AR16" i="18"/>
  <c r="AQ16" i="18"/>
  <c r="AP16" i="18"/>
  <c r="AO16" i="18"/>
  <c r="AN16" i="18"/>
  <c r="AM16" i="18"/>
  <c r="AL16" i="18"/>
  <c r="AK16" i="18"/>
  <c r="AJ16" i="18"/>
  <c r="AI16" i="18"/>
  <c r="AH16" i="18"/>
  <c r="AG16" i="18"/>
  <c r="AF16" i="18"/>
  <c r="Z16" i="18"/>
  <c r="Y16" i="18"/>
  <c r="X16" i="18"/>
  <c r="W16" i="18"/>
  <c r="V16" i="18"/>
  <c r="U16" i="18"/>
  <c r="T16" i="18"/>
  <c r="AB16" i="18" s="1"/>
  <c r="S16" i="18"/>
  <c r="R16" i="18"/>
  <c r="Q16" i="18"/>
  <c r="AA16" i="18" s="1"/>
  <c r="K16" i="18"/>
  <c r="J16" i="18"/>
  <c r="I16" i="18"/>
  <c r="H16" i="18"/>
  <c r="G16" i="18"/>
  <c r="F16" i="18"/>
  <c r="E16" i="18"/>
  <c r="M16" i="18" s="1"/>
  <c r="D16" i="18"/>
  <c r="L16" i="18" s="1"/>
  <c r="C16" i="18"/>
  <c r="B16" i="18"/>
  <c r="BA15" i="18"/>
  <c r="BE15" i="18" s="1"/>
  <c r="AZ15" i="18"/>
  <c r="BD15" i="18" s="1"/>
  <c r="AY15" i="18"/>
  <c r="BC15" i="18" s="1"/>
  <c r="AW15" i="18"/>
  <c r="AV15" i="18"/>
  <c r="AR15" i="18"/>
  <c r="AQ15" i="18"/>
  <c r="AP15" i="18"/>
  <c r="AO15" i="18"/>
  <c r="AN15" i="18"/>
  <c r="AM15" i="18"/>
  <c r="AL15" i="18"/>
  <c r="AK15" i="18"/>
  <c r="AJ15" i="18"/>
  <c r="AI15" i="18"/>
  <c r="AH15" i="18"/>
  <c r="AH20" i="18" s="1"/>
  <c r="AG15" i="18"/>
  <c r="AF15" i="18"/>
  <c r="Z15" i="18"/>
  <c r="Y15" i="18"/>
  <c r="X15" i="18"/>
  <c r="W15" i="18"/>
  <c r="V15" i="18"/>
  <c r="U15" i="18"/>
  <c r="T15" i="18"/>
  <c r="S15" i="18"/>
  <c r="AA15" i="18" s="1"/>
  <c r="AC15" i="18" s="1"/>
  <c r="R15" i="18"/>
  <c r="AB15" i="18" s="1"/>
  <c r="Q15" i="18"/>
  <c r="K15" i="18"/>
  <c r="J15" i="18"/>
  <c r="I15" i="18"/>
  <c r="H15" i="18"/>
  <c r="G15" i="18"/>
  <c r="F15" i="18"/>
  <c r="E15" i="18"/>
  <c r="D15" i="18"/>
  <c r="L15" i="18" s="1"/>
  <c r="N15" i="18" s="1"/>
  <c r="C15" i="18"/>
  <c r="M15" i="18" s="1"/>
  <c r="B15" i="18"/>
  <c r="BA14" i="18"/>
  <c r="BE14" i="18" s="1"/>
  <c r="AZ14" i="18"/>
  <c r="BD14" i="18" s="1"/>
  <c r="AY14" i="18"/>
  <c r="AW14" i="18"/>
  <c r="AV14" i="18"/>
  <c r="BA13" i="18"/>
  <c r="BE13" i="18" s="1"/>
  <c r="AZ13" i="18"/>
  <c r="BD13" i="18" s="1"/>
  <c r="AY13" i="18"/>
  <c r="BC13" i="18" s="1"/>
  <c r="AW13" i="18"/>
  <c r="AV13" i="18"/>
  <c r="BA12" i="18"/>
  <c r="BE12" i="18" s="1"/>
  <c r="AZ12" i="18"/>
  <c r="BD12" i="18" s="1"/>
  <c r="AY12" i="18"/>
  <c r="AW12" i="18"/>
  <c r="AV12" i="18"/>
  <c r="AW8" i="18"/>
  <c r="AV8" i="18"/>
  <c r="AW7" i="18"/>
  <c r="AV7" i="18"/>
  <c r="AW6" i="18"/>
  <c r="AA28" i="16"/>
  <c r="AB28" i="16"/>
  <c r="AA29" i="16"/>
  <c r="AB29" i="16"/>
  <c r="AA30" i="16"/>
  <c r="AB30" i="16"/>
  <c r="AB27" i="16"/>
  <c r="AA27" i="16"/>
  <c r="BC22" i="18" l="1"/>
  <c r="BC12" i="18"/>
  <c r="AC19" i="10"/>
  <c r="N31" i="7"/>
  <c r="BC23" i="18"/>
  <c r="BC14" i="18"/>
  <c r="BC18" i="18"/>
  <c r="N20" i="18"/>
  <c r="N30" i="18"/>
  <c r="AC32" i="18"/>
  <c r="AC39" i="18"/>
  <c r="N41" i="18"/>
  <c r="AC44" i="18"/>
  <c r="N18" i="18"/>
  <c r="AJ20" i="18"/>
  <c r="AC41" i="18"/>
  <c r="N16" i="18"/>
  <c r="AC16" i="18"/>
  <c r="AC17" i="18"/>
  <c r="N42" i="18"/>
  <c r="AC42" i="18"/>
  <c r="AL20" i="18"/>
  <c r="N27" i="18"/>
  <c r="N32" i="18"/>
  <c r="N44" i="18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<sst xmlns="http://schemas.openxmlformats.org/spreadsheetml/2006/main" count="3634" uniqueCount="59">
  <si>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</si>
  <si>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</si>
  <si>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</si>
  <si>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</si>
  <si>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</si>
  <si>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</si>
  <si>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</si>
  <si>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</si>
  <si>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</si>
  <si>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</si>
  <si>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</si>
  <si>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</si>
  <si>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</si>
  <si>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</si>
  <si>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</si>
  <si>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</si>
  <si>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</si>
  <si>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</si>
  <si>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</si>
  <si>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</si>
  <si>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</si>
  <si>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</si>
  <si>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</si>
  <si>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</si>
  <si>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</si>
  <si>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</si>
  <si>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</si>
  <si>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</si>
  <si>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</si>
  <si>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</si>
  <si>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</si>
  <si>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</si>
  <si>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</si>
  <si>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</si>
  <si>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</si>
  <si>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</si>
  <si>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</si>
  <si>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Población</t>
  </si>
  <si>
    <t>Ingreso</t>
  </si>
  <si>
    <t>Hombres</t>
  </si>
  <si>
    <t>Mujeres</t>
  </si>
  <si>
    <t>T1</t>
  </si>
  <si>
    <t xml:space="preserve">Validación </t>
  </si>
  <si>
    <t xml:space="preserve">Hombres </t>
  </si>
  <si>
    <t>001 Cozumel</t>
  </si>
  <si>
    <t>002 Felipe Carrillo Puerto</t>
  </si>
  <si>
    <t>003 Isla Mujeres</t>
  </si>
  <si>
    <t>004 Othón P.Blanco</t>
  </si>
  <si>
    <t>005 Benito Juarez</t>
  </si>
  <si>
    <t>006 José María Morelos</t>
  </si>
  <si>
    <t>007 Lázaro Cárdenas</t>
  </si>
  <si>
    <t>008 Solidaridad</t>
  </si>
  <si>
    <t>009 Tulum</t>
  </si>
  <si>
    <t>010 Bacalar</t>
  </si>
  <si>
    <t>011 Puerto Morelos</t>
  </si>
  <si>
    <t>Quintana Roo</t>
  </si>
  <si>
    <t>Matriz Hussmanns, estado de Quintana Roo</t>
  </si>
  <si>
    <t>https://www.inegi.org.mx/programas/enoe/15ymas/#microdatos</t>
  </si>
  <si>
    <t>2021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</si>
</sst>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CE6F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68">
    <xf numFmtId="0" fontId="0" fillId="0" borderId="0" xfId="0"/>
    <xf numFmtId="3" fontId="6" fillId="0" borderId="20" xfId="3" applyNumberFormat="1" applyFont="1" applyFill="1" applyBorder="1" applyAlignment="1">
      <alignment horizontal="center" vertical="center"/>
    </xf>
    <xf numFmtId="3" fontId="8" fillId="0" borderId="20" xfId="3" applyNumberFormat="1" applyFont="1" applyFill="1" applyBorder="1" applyAlignment="1">
      <alignment horizontal="center" vertical="center"/>
    </xf>
    <xf numFmtId="0" fontId="4" fillId="2" borderId="19" xfId="2" applyFont="1" applyBorder="1" applyAlignment="1">
      <alignment vertical="center" wrapText="1"/>
    </xf>
    <xf numFmtId="0" fontId="4" fillId="2" borderId="21" xfId="2" applyFont="1" applyBorder="1" applyAlignment="1">
      <alignment vertical="center" wrapText="1"/>
    </xf>
    <xf numFmtId="0" fontId="4" fillId="3" borderId="17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1" fillId="2" borderId="0" xfId="1"/>
    <xf numFmtId="0" fontId="10" fillId="2" borderId="0" xfId="1" applyFont="1"/>
    <xf numFmtId="0" fontId="1" fillId="2" borderId="1" xfId="1" applyBorder="1"/>
    <xf numFmtId="0" fontId="1" fillId="2" borderId="2" xfId="1" applyBorder="1"/>
    <xf numFmtId="0" fontId="1" fillId="2" borderId="24" xfId="1" applyBorder="1"/>
    <xf numFmtId="0" fontId="1" fillId="2" borderId="6" xfId="1" applyBorder="1"/>
    <xf numFmtId="164" fontId="1" fillId="2" borderId="0" xfId="1" applyNumberFormat="1"/>
    <xf numFmtId="164" fontId="1" fillId="2" borderId="25" xfId="1" applyNumberFormat="1" applyBorder="1"/>
    <xf numFmtId="0" fontId="1" fillId="2" borderId="17" xfId="1" applyBorder="1"/>
    <xf numFmtId="164" fontId="1" fillId="2" borderId="26" xfId="1" applyNumberFormat="1" applyBorder="1"/>
    <xf numFmtId="164" fontId="1" fillId="2" borderId="18" xfId="1" applyNumberFormat="1" applyBorder="1"/>
    <xf numFmtId="0" fontId="1" fillId="2" borderId="25" xfId="1" applyBorder="1"/>
    <xf numFmtId="3" fontId="1" fillId="2" borderId="0" xfId="1" applyNumberFormat="1"/>
    <xf numFmtId="0" fontId="1" fillId="4" borderId="0" xfId="1" applyFill="1"/>
    <xf numFmtId="164" fontId="1" fillId="2" borderId="6" xfId="1" applyNumberFormat="1" applyBorder="1"/>
    <xf numFmtId="164" fontId="1" fillId="2" borderId="17" xfId="1" applyNumberFormat="1" applyBorder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9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11" fillId="0" borderId="20" xfId="3" applyNumberFormat="1" applyFont="1" applyFill="1" applyBorder="1" applyAlignment="1">
      <alignment horizontal="center" vertical="center"/>
    </xf>
    <xf numFmtId="3" fontId="11" fillId="5" borderId="29" xfId="3" applyNumberFormat="1" applyFont="1" applyFill="1" applyBorder="1" applyAlignment="1">
      <alignment horizontal="center" vertical="center"/>
    </xf>
    <xf numFmtId="0" fontId="9" fillId="2" borderId="0" xfId="1" applyFont="1" applyAlignment="1">
      <alignment horizontal="left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31" xfId="3" applyNumberFormat="1" applyFont="1" applyFill="1" applyBorder="1" applyAlignment="1">
      <alignment horizontal="center" vertical="center"/>
    </xf>
    <xf numFmtId="3" fontId="7" fillId="3" borderId="29" xfId="2" applyNumberFormat="1" applyFont="1" applyFill="1" applyBorder="1" applyAlignment="1">
      <alignment horizontal="center" vertical="center"/>
    </xf>
    <xf numFmtId="3" fontId="7" fillId="3" borderId="32" xfId="2" applyNumberFormat="1" applyFont="1" applyFill="1" applyBorder="1" applyAlignment="1">
      <alignment horizontal="center" vertical="center"/>
    </xf>
    <xf numFmtId="164" fontId="1" fillId="2" borderId="0" xfId="1" applyNumberFormat="1" applyAlignment="1">
      <alignment horizontal="center" vertical="center"/>
    </xf>
    <xf numFmtId="3" fontId="8" fillId="2" borderId="28" xfId="3" applyNumberFormat="1" applyFont="1" applyFill="1" applyBorder="1" applyAlignment="1">
      <alignment horizontal="center" vertical="center"/>
    </xf>
    <xf numFmtId="164" fontId="9" fillId="2" borderId="0" xfId="1" applyNumberFormat="1" applyFont="1" applyAlignment="1">
      <alignment horizontal="center" vertical="center"/>
    </xf>
    <xf numFmtId="3" fontId="8" fillId="2" borderId="3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2" xfId="2" applyFont="1" applyFill="1" applyBorder="1" applyAlignment="1">
      <alignment horizontal="center" vertical="center" wrapText="1"/>
    </xf>
    <xf numFmtId="0" fontId="4" fillId="3" borderId="23" xfId="2" applyFont="1" applyFill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7" xfId="2" applyFont="1" applyBorder="1" applyAlignment="1">
      <alignment horizontal="center" vertical="center" wrapText="1"/>
    </xf>
    <xf numFmtId="0" fontId="4" fillId="2" borderId="26" xfId="2" applyFont="1" applyBorder="1" applyAlignment="1">
      <alignment horizontal="center" vertical="center" wrapText="1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3" fontId="6" fillId="3" borderId="30" xfId="3" applyNumberFormat="1" applyFont="1" applyFill="1" applyBorder="1" applyAlignment="1">
      <alignment horizontal="center" vertical="center"/>
    </xf>
  </cellXfs>
  <cellStyles count="40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90990585562" xfId="29" xr:uid="{00000000-0005-0000-0000-00001D000000}"/>
    <cellStyle name="style1690990585610" xfId="31" xr:uid="{00000000-0005-0000-0000-00001E000000}"/>
    <cellStyle name="style1690990585705" xfId="32" xr:uid="{00000000-0005-0000-0000-00001F000000}"/>
    <cellStyle name="style1690990585752" xfId="34" xr:uid="{00000000-0005-0000-0000-000020000000}"/>
    <cellStyle name="style1690990585866" xfId="35" xr:uid="{00000000-0005-0000-0000-000021000000}"/>
    <cellStyle name="style1690990585895" xfId="36" xr:uid="{00000000-0005-0000-0000-000022000000}"/>
    <cellStyle name="style1690990587412" xfId="30" xr:uid="{00000000-0005-0000-0000-000023000000}"/>
    <cellStyle name="style1690990587446" xfId="37" xr:uid="{00000000-0005-0000-0000-000024000000}"/>
    <cellStyle name="style1690990588215" xfId="33" xr:uid="{00000000-0005-0000-0000-000025000000}"/>
    <cellStyle name="style1690990588374" xfId="39" xr:uid="{00000000-0005-0000-0000-000026000000}"/>
    <cellStyle name="style1690990588548" xfId="38" xr:uid="{00000000-0005-0000-0000-000027000000}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93;rbol%20del%20BIEE/ENOE%20Nueva%20Serie/Intermedios/2021%20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"/>
    </sheetNames>
    <sheetDataSet>
      <sheetData sheetId="0">
        <row r="19">
          <cell r="E19">
            <v>22079</v>
          </cell>
          <cell r="F19">
            <v>17193</v>
          </cell>
          <cell r="G19">
            <v>39272</v>
          </cell>
          <cell r="H19">
            <v>26211</v>
          </cell>
          <cell r="I19">
            <v>7799</v>
          </cell>
          <cell r="J19">
            <v>34010</v>
          </cell>
          <cell r="K19">
            <v>6318</v>
          </cell>
          <cell r="L19">
            <v>5034</v>
          </cell>
          <cell r="M19">
            <v>11352</v>
          </cell>
          <cell r="N19">
            <v>84056</v>
          </cell>
          <cell r="O19">
            <v>54460</v>
          </cell>
          <cell r="P19">
            <v>138516</v>
          </cell>
          <cell r="Q19">
            <v>247856</v>
          </cell>
          <cell r="R19">
            <v>153438</v>
          </cell>
          <cell r="S19">
            <v>401294</v>
          </cell>
          <cell r="T19">
            <v>29720</v>
          </cell>
          <cell r="U19">
            <v>10857</v>
          </cell>
          <cell r="V19">
            <v>40577</v>
          </cell>
          <cell r="W19">
            <v>2436</v>
          </cell>
          <cell r="X19">
            <v>870</v>
          </cell>
          <cell r="Y19">
            <v>3306</v>
          </cell>
          <cell r="Z19">
            <v>78077</v>
          </cell>
          <cell r="AA19">
            <v>47274</v>
          </cell>
          <cell r="AB19">
            <v>125351</v>
          </cell>
          <cell r="AC19">
            <v>15713</v>
          </cell>
          <cell r="AD19">
            <v>10069</v>
          </cell>
          <cell r="AE19">
            <v>25782</v>
          </cell>
          <cell r="AF19">
            <v>13514</v>
          </cell>
          <cell r="AG19">
            <v>6382</v>
          </cell>
          <cell r="AH19">
            <v>19896</v>
          </cell>
          <cell r="AI19">
            <v>3318</v>
          </cell>
          <cell r="AJ19">
            <v>948</v>
          </cell>
          <cell r="AK19">
            <v>4266</v>
          </cell>
          <cell r="AL19">
            <v>529298</v>
          </cell>
          <cell r="AM19">
            <v>314324</v>
          </cell>
          <cell r="AN19">
            <v>843622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2762649.9999999995</v>
      </c>
      <c r="C15" s="2"/>
      <c r="D15" s="2">
        <v>6264420</v>
      </c>
      <c r="E15" s="2"/>
      <c r="F15" s="2">
        <v>3336000</v>
      </c>
      <c r="G15" s="2"/>
      <c r="H15" s="2">
        <v>7049070</v>
      </c>
      <c r="I15" s="2"/>
      <c r="J15" s="2">
        <v>0</v>
      </c>
      <c r="K15" s="2"/>
      <c r="L15" s="1">
        <f>B15+D15+F15+H15+J15</f>
        <v>19412140</v>
      </c>
      <c r="M15" s="29">
        <f>C15+E15+G15+I15+K15</f>
        <v>0</v>
      </c>
      <c r="N15" s="30">
        <f>L15+M15</f>
        <v>19412140</v>
      </c>
      <c r="P15" s="3" t="s">
        <v>12</v>
      </c>
      <c r="Q15" s="2">
        <v>1395</v>
      </c>
      <c r="R15" s="2">
        <v>0</v>
      </c>
      <c r="S15" s="2">
        <v>817</v>
      </c>
      <c r="T15" s="2">
        <v>0</v>
      </c>
      <c r="U15" s="2">
        <v>516</v>
      </c>
      <c r="V15" s="2">
        <v>0</v>
      </c>
      <c r="W15" s="2">
        <v>4613</v>
      </c>
      <c r="X15" s="2">
        <v>0</v>
      </c>
      <c r="Y15" s="2">
        <v>571</v>
      </c>
      <c r="Z15" s="2">
        <v>0</v>
      </c>
      <c r="AA15" s="1">
        <f>Q15+S15+U15+W15+Y15</f>
        <v>7912</v>
      </c>
      <c r="AB15" s="29">
        <f>R15+T15+V15+X15+Z15</f>
        <v>0</v>
      </c>
      <c r="AC15" s="30">
        <f>AA15+AB15</f>
        <v>7912</v>
      </c>
      <c r="AE15" s="3" t="s">
        <v>12</v>
      </c>
      <c r="AF15" s="2">
        <f>IFERROR(B15/Q15, "N.A.")</f>
        <v>1980.3942652329745</v>
      </c>
      <c r="AG15" s="2" t="str">
        <f t="shared" ref="AG15:AP19" si="0">IFERROR(C15/R15, "N.A.")</f>
        <v>N.A.</v>
      </c>
      <c r="AH15" s="2">
        <f t="shared" si="0"/>
        <v>7667.5887392900859</v>
      </c>
      <c r="AI15" s="2" t="str">
        <f t="shared" si="0"/>
        <v>N.A.</v>
      </c>
      <c r="AJ15" s="2">
        <f t="shared" si="0"/>
        <v>6465.1162790697672</v>
      </c>
      <c r="AK15" s="2" t="str">
        <f t="shared" si="0"/>
        <v>N.A.</v>
      </c>
      <c r="AL15" s="2">
        <f t="shared" si="0"/>
        <v>1528.0880121396056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2453.5060667340749</v>
      </c>
      <c r="AQ15" s="29" t="str">
        <f t="shared" ref="AQ15" si="1">IFERROR(M15/AB15, "N.A.")</f>
        <v>N.A.</v>
      </c>
      <c r="AR15" s="30">
        <f t="shared" ref="AR15" si="2">IFERROR(N15/AC15, "N.A.")</f>
        <v>2453.5060667340749</v>
      </c>
    </row>
    <row r="16" spans="1:44" ht="15" customHeight="1" thickBot="1" x14ac:dyDescent="0.3">
      <c r="A16" s="3" t="s">
        <v>13</v>
      </c>
      <c r="B16" s="2">
        <v>5993340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5993340</v>
      </c>
      <c r="M16" s="29">
        <f t="shared" ref="M16:M18" si="4">C16+E16+G16+I16+K16</f>
        <v>0</v>
      </c>
      <c r="N16" s="30">
        <f t="shared" ref="N16:N18" si="5">L16+M16</f>
        <v>5993340</v>
      </c>
      <c r="P16" s="3" t="s">
        <v>13</v>
      </c>
      <c r="Q16" s="2">
        <v>1641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1641</v>
      </c>
      <c r="AB16" s="29">
        <f t="shared" ref="AB16:AB18" si="7">R16+T16+V16+X16+Z16</f>
        <v>0</v>
      </c>
      <c r="AC16" s="30">
        <f t="shared" ref="AC16:AC18" si="8">AA16+AB16</f>
        <v>1641</v>
      </c>
      <c r="AE16" s="3" t="s">
        <v>13</v>
      </c>
      <c r="AF16" s="2">
        <f t="shared" ref="AF16:AF19" si="9">IFERROR(B16/Q16, "N.A.")</f>
        <v>3652.2486288848263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ref="AP16:AP18" si="10">IFERROR(L16/AA16, "N.A.")</f>
        <v>3652.2486288848263</v>
      </c>
      <c r="AQ16" s="29" t="str">
        <f t="shared" ref="AQ16:AQ18" si="11">IFERROR(M16/AB16, "N.A.")</f>
        <v>N.A.</v>
      </c>
      <c r="AR16" s="30">
        <f t="shared" ref="AR16:AR18" si="12">IFERROR(N16/AC16, "N.A.")</f>
        <v>3652.2486288848263</v>
      </c>
    </row>
    <row r="17" spans="1:44" ht="15" customHeight="1" thickBot="1" x14ac:dyDescent="0.3">
      <c r="A17" s="3" t="s">
        <v>14</v>
      </c>
      <c r="B17" s="2">
        <v>28401779.999999993</v>
      </c>
      <c r="C17" s="2">
        <v>93197300.00000006</v>
      </c>
      <c r="D17" s="2">
        <v>6201435</v>
      </c>
      <c r="E17" s="2">
        <v>126000</v>
      </c>
      <c r="F17" s="2"/>
      <c r="G17" s="2">
        <v>4282800</v>
      </c>
      <c r="H17" s="2"/>
      <c r="I17" s="2">
        <v>7191350</v>
      </c>
      <c r="J17" s="2">
        <v>0</v>
      </c>
      <c r="K17" s="2"/>
      <c r="L17" s="1">
        <f t="shared" si="3"/>
        <v>34603214.999999993</v>
      </c>
      <c r="M17" s="29">
        <f t="shared" si="4"/>
        <v>104797450.00000006</v>
      </c>
      <c r="N17" s="30">
        <f t="shared" si="5"/>
        <v>139400665.00000006</v>
      </c>
      <c r="P17" s="3" t="s">
        <v>14</v>
      </c>
      <c r="Q17" s="2">
        <v>8228</v>
      </c>
      <c r="R17" s="2">
        <v>16936</v>
      </c>
      <c r="S17" s="2">
        <v>1830</v>
      </c>
      <c r="T17" s="2">
        <v>63</v>
      </c>
      <c r="U17" s="2">
        <v>0</v>
      </c>
      <c r="V17" s="2">
        <v>876</v>
      </c>
      <c r="W17" s="2">
        <v>0</v>
      </c>
      <c r="X17" s="2">
        <v>1186</v>
      </c>
      <c r="Y17" s="2">
        <v>191</v>
      </c>
      <c r="Z17" s="2">
        <v>0</v>
      </c>
      <c r="AA17" s="1">
        <f t="shared" si="6"/>
        <v>10249</v>
      </c>
      <c r="AB17" s="29">
        <f t="shared" si="7"/>
        <v>19061</v>
      </c>
      <c r="AC17" s="30">
        <f t="shared" si="8"/>
        <v>29310</v>
      </c>
      <c r="AE17" s="3" t="s">
        <v>14</v>
      </c>
      <c r="AF17" s="2">
        <f t="shared" si="9"/>
        <v>3451.8449197860955</v>
      </c>
      <c r="AG17" s="2">
        <f t="shared" si="0"/>
        <v>5502.9109589041127</v>
      </c>
      <c r="AH17" s="2">
        <f t="shared" si="0"/>
        <v>3388.7622950819673</v>
      </c>
      <c r="AI17" s="2">
        <f t="shared" si="0"/>
        <v>2000</v>
      </c>
      <c r="AJ17" s="2" t="str">
        <f t="shared" si="0"/>
        <v>N.A.</v>
      </c>
      <c r="AK17" s="2">
        <f t="shared" si="0"/>
        <v>4889.0410958904113</v>
      </c>
      <c r="AL17" s="2" t="str">
        <f t="shared" si="0"/>
        <v>N.A.</v>
      </c>
      <c r="AM17" s="2">
        <f t="shared" si="0"/>
        <v>6063.532883642496</v>
      </c>
      <c r="AN17" s="2">
        <f t="shared" si="0"/>
        <v>0</v>
      </c>
      <c r="AO17" s="2" t="str">
        <f t="shared" si="0"/>
        <v>N.A.</v>
      </c>
      <c r="AP17" s="31">
        <f t="shared" si="10"/>
        <v>3376.2528051517215</v>
      </c>
      <c r="AQ17" s="29">
        <f t="shared" si="11"/>
        <v>5498.0037773464173</v>
      </c>
      <c r="AR17" s="30">
        <f t="shared" si="12"/>
        <v>4756.0786421016737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2616000</v>
      </c>
      <c r="H18" s="2">
        <v>1231950</v>
      </c>
      <c r="I18" s="2"/>
      <c r="J18" s="2"/>
      <c r="K18" s="2"/>
      <c r="L18" s="1">
        <f t="shared" si="3"/>
        <v>1231950</v>
      </c>
      <c r="M18" s="29">
        <f t="shared" si="4"/>
        <v>2616000</v>
      </c>
      <c r="N18" s="30">
        <f t="shared" si="5"/>
        <v>3847950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218</v>
      </c>
      <c r="W18" s="2">
        <v>191</v>
      </c>
      <c r="X18" s="2">
        <v>0</v>
      </c>
      <c r="Y18" s="2">
        <v>0</v>
      </c>
      <c r="Z18" s="2">
        <v>0</v>
      </c>
      <c r="AA18" s="1">
        <f t="shared" si="6"/>
        <v>191</v>
      </c>
      <c r="AB18" s="29">
        <f t="shared" si="7"/>
        <v>218</v>
      </c>
      <c r="AC18" s="38">
        <f t="shared" si="8"/>
        <v>409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12000</v>
      </c>
      <c r="AL18" s="2">
        <f t="shared" si="0"/>
        <v>6450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>
        <f t="shared" si="10"/>
        <v>6450</v>
      </c>
      <c r="AQ18" s="29">
        <f t="shared" si="11"/>
        <v>12000</v>
      </c>
      <c r="AR18" s="30">
        <f t="shared" si="12"/>
        <v>9408.1907090464556</v>
      </c>
    </row>
    <row r="19" spans="1:44" ht="15" customHeight="1" thickBot="1" x14ac:dyDescent="0.3">
      <c r="A19" s="4" t="s">
        <v>16</v>
      </c>
      <c r="B19" s="2">
        <v>37157770</v>
      </c>
      <c r="C19" s="2">
        <v>93197300.00000006</v>
      </c>
      <c r="D19" s="2">
        <v>12465854.999999998</v>
      </c>
      <c r="E19" s="2">
        <v>126000</v>
      </c>
      <c r="F19" s="2">
        <v>3336000</v>
      </c>
      <c r="G19" s="2">
        <v>6898800.0000000009</v>
      </c>
      <c r="H19" s="2">
        <v>8281020.0000000009</v>
      </c>
      <c r="I19" s="2">
        <v>7191350</v>
      </c>
      <c r="J19" s="2">
        <v>0</v>
      </c>
      <c r="K19" s="2"/>
      <c r="L19" s="1">
        <f t="shared" ref="L19" si="13">B19+D19+F19+H19+J19</f>
        <v>61240645</v>
      </c>
      <c r="M19" s="29">
        <f t="shared" ref="M19" si="14">C19+E19+G19+I19+K19</f>
        <v>107413450.00000006</v>
      </c>
      <c r="N19" s="38">
        <f t="shared" ref="N19" si="15">L19+M19</f>
        <v>168654095.00000006</v>
      </c>
      <c r="P19" s="4" t="s">
        <v>16</v>
      </c>
      <c r="Q19" s="2">
        <v>11264</v>
      </c>
      <c r="R19" s="2">
        <v>16936</v>
      </c>
      <c r="S19" s="2">
        <v>2647</v>
      </c>
      <c r="T19" s="2">
        <v>63</v>
      </c>
      <c r="U19" s="2">
        <v>516</v>
      </c>
      <c r="V19" s="2">
        <v>1094</v>
      </c>
      <c r="W19" s="2">
        <v>4804</v>
      </c>
      <c r="X19" s="2">
        <v>1186</v>
      </c>
      <c r="Y19" s="2">
        <v>762</v>
      </c>
      <c r="Z19" s="2">
        <v>0</v>
      </c>
      <c r="AA19" s="1">
        <f t="shared" ref="AA19" si="16">Q19+S19+U19+W19+Y19</f>
        <v>19993</v>
      </c>
      <c r="AB19" s="29">
        <f t="shared" ref="AB19" si="17">R19+T19+V19+X19+Z19</f>
        <v>19279</v>
      </c>
      <c r="AC19" s="30">
        <f t="shared" ref="AC19" si="18">AA19+AB19</f>
        <v>39272</v>
      </c>
      <c r="AE19" s="4" t="s">
        <v>16</v>
      </c>
      <c r="AF19" s="2">
        <f t="shared" si="9"/>
        <v>3298.807705965909</v>
      </c>
      <c r="AG19" s="2">
        <f t="shared" si="0"/>
        <v>5502.9109589041127</v>
      </c>
      <c r="AH19" s="2">
        <f t="shared" si="0"/>
        <v>4709.4276539478651</v>
      </c>
      <c r="AI19" s="2">
        <f t="shared" si="0"/>
        <v>2000</v>
      </c>
      <c r="AJ19" s="2">
        <f t="shared" si="0"/>
        <v>6465.1162790697672</v>
      </c>
      <c r="AK19" s="2">
        <f t="shared" si="0"/>
        <v>6306.0329067641687</v>
      </c>
      <c r="AL19" s="2">
        <f t="shared" si="0"/>
        <v>1723.7760199833474</v>
      </c>
      <c r="AM19" s="2">
        <f t="shared" si="0"/>
        <v>6063.532883642496</v>
      </c>
      <c r="AN19" s="2">
        <f t="shared" si="0"/>
        <v>0</v>
      </c>
      <c r="AO19" s="2" t="str">
        <f t="shared" si="0"/>
        <v>N.A.</v>
      </c>
      <c r="AP19" s="31">
        <f t="shared" ref="AP19" si="19">IFERROR(L19/AA19, "N.A.")</f>
        <v>3063.1043365177811</v>
      </c>
      <c r="AQ19" s="29">
        <f t="shared" ref="AQ19" si="20">IFERROR(M19/AB19, "N.A.")</f>
        <v>5571.5260127600013</v>
      </c>
      <c r="AR19" s="30">
        <f t="shared" ref="AR19" si="21">IFERROR(N19/AC19, "N.A.")</f>
        <v>4294.5125025463449</v>
      </c>
    </row>
    <row r="20" spans="1:44" ht="15" customHeight="1" thickBot="1" x14ac:dyDescent="0.3">
      <c r="A20" s="5" t="s">
        <v>0</v>
      </c>
      <c r="B20" s="63">
        <f>B19+C19</f>
        <v>130355070.00000006</v>
      </c>
      <c r="C20" s="64"/>
      <c r="D20" s="63">
        <f>D19+E19</f>
        <v>12591854.999999998</v>
      </c>
      <c r="E20" s="64"/>
      <c r="F20" s="63">
        <f>F19+G19</f>
        <v>10234800</v>
      </c>
      <c r="G20" s="64"/>
      <c r="H20" s="63">
        <f>H19+I19</f>
        <v>15472370</v>
      </c>
      <c r="I20" s="64"/>
      <c r="J20" s="63">
        <f>J19+K19</f>
        <v>0</v>
      </c>
      <c r="K20" s="64"/>
      <c r="L20" s="63">
        <f>L19+M19</f>
        <v>168654095.00000006</v>
      </c>
      <c r="M20" s="67"/>
      <c r="N20" s="39">
        <f>B20+D20+F20+H20+J20</f>
        <v>168654095.00000006</v>
      </c>
      <c r="P20" s="5" t="s">
        <v>0</v>
      </c>
      <c r="Q20" s="63">
        <f>Q19+R19</f>
        <v>28200</v>
      </c>
      <c r="R20" s="64"/>
      <c r="S20" s="63">
        <f>S19+T19</f>
        <v>2710</v>
      </c>
      <c r="T20" s="64"/>
      <c r="U20" s="63">
        <f>U19+V19</f>
        <v>1610</v>
      </c>
      <c r="V20" s="64"/>
      <c r="W20" s="63">
        <f>W19+X19</f>
        <v>5990</v>
      </c>
      <c r="X20" s="64"/>
      <c r="Y20" s="63">
        <f>Y19+Z19</f>
        <v>762</v>
      </c>
      <c r="Z20" s="64"/>
      <c r="AA20" s="63">
        <f>AA19+AB19</f>
        <v>39272</v>
      </c>
      <c r="AB20" s="64"/>
      <c r="AC20" s="40">
        <f>Q20+S20+U20+W20+Y20</f>
        <v>39272</v>
      </c>
      <c r="AE20" s="5" t="s">
        <v>0</v>
      </c>
      <c r="AF20" s="65">
        <f>IFERROR(B20/Q20,"N.A.")</f>
        <v>4622.5202127659595</v>
      </c>
      <c r="AG20" s="66"/>
      <c r="AH20" s="65">
        <f>IFERROR(D20/S20,"N.A.")</f>
        <v>4646.4409594095932</v>
      </c>
      <c r="AI20" s="66"/>
      <c r="AJ20" s="65">
        <f>IFERROR(F20/U20,"N.A.")</f>
        <v>6357.0186335403723</v>
      </c>
      <c r="AK20" s="66"/>
      <c r="AL20" s="65">
        <f>IFERROR(H20/W20,"N.A.")</f>
        <v>2583.0333889816361</v>
      </c>
      <c r="AM20" s="66"/>
      <c r="AN20" s="65">
        <f>IFERROR(J20/Y20,"N.A.")</f>
        <v>0</v>
      </c>
      <c r="AO20" s="66"/>
      <c r="AP20" s="65">
        <f>IFERROR(L20/AA20,"N.A.")</f>
        <v>4294.5125025463449</v>
      </c>
      <c r="AQ20" s="66"/>
      <c r="AR20" s="32">
        <f>IFERROR(N20/AC20, "N.A.")</f>
        <v>4294.5125025463449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1032000</v>
      </c>
      <c r="C27" s="2"/>
      <c r="D27" s="2">
        <v>5866020</v>
      </c>
      <c r="E27" s="2"/>
      <c r="F27" s="2">
        <v>2682000</v>
      </c>
      <c r="G27" s="2"/>
      <c r="H27" s="2">
        <v>3319510.0000000005</v>
      </c>
      <c r="I27" s="2"/>
      <c r="J27" s="2"/>
      <c r="K27" s="2"/>
      <c r="L27" s="1">
        <f>B27+D27+F27+H27+J27</f>
        <v>12899530</v>
      </c>
      <c r="M27" s="29">
        <f>C27+E27+G27+I27+K27</f>
        <v>0</v>
      </c>
      <c r="N27" s="30">
        <f>L27+M27</f>
        <v>12899530</v>
      </c>
      <c r="P27" s="3" t="s">
        <v>12</v>
      </c>
      <c r="Q27" s="2">
        <v>764</v>
      </c>
      <c r="R27" s="2">
        <v>0</v>
      </c>
      <c r="S27" s="2">
        <v>568</v>
      </c>
      <c r="T27" s="2">
        <v>0</v>
      </c>
      <c r="U27" s="2">
        <v>298</v>
      </c>
      <c r="V27" s="2">
        <v>0</v>
      </c>
      <c r="W27" s="2">
        <v>2770</v>
      </c>
      <c r="X27" s="2">
        <v>0</v>
      </c>
      <c r="Y27" s="2">
        <v>0</v>
      </c>
      <c r="Z27" s="2">
        <v>0</v>
      </c>
      <c r="AA27" s="1">
        <f>Q27+S27+U27+W27+Y27</f>
        <v>4400</v>
      </c>
      <c r="AB27" s="29">
        <f>R27+T27+V27+X27+Z27</f>
        <v>0</v>
      </c>
      <c r="AC27" s="30">
        <f>AA27+AB27</f>
        <v>4400</v>
      </c>
      <c r="AE27" s="3" t="s">
        <v>12</v>
      </c>
      <c r="AF27" s="2">
        <f>IFERROR(B27/Q27, "N.A.")</f>
        <v>1350.7853403141362</v>
      </c>
      <c r="AG27" s="2" t="str">
        <f t="shared" ref="AG27:AG31" si="22">IFERROR(C27/R27, "N.A.")</f>
        <v>N.A.</v>
      </c>
      <c r="AH27" s="2">
        <f t="shared" ref="AH27:AH31" si="23">IFERROR(D27/S27, "N.A.")</f>
        <v>10327.5</v>
      </c>
      <c r="AI27" s="2" t="str">
        <f t="shared" ref="AI27:AI31" si="24">IFERROR(E27/T27, "N.A.")</f>
        <v>N.A.</v>
      </c>
      <c r="AJ27" s="2">
        <f t="shared" ref="AJ27:AJ31" si="25">IFERROR(F27/U27, "N.A.")</f>
        <v>9000</v>
      </c>
      <c r="AK27" s="2" t="str">
        <f t="shared" ref="AK27:AK31" si="26">IFERROR(G27/V27, "N.A.")</f>
        <v>N.A.</v>
      </c>
      <c r="AL27" s="2">
        <f t="shared" ref="AL27:AL31" si="27">IFERROR(H27/W27, "N.A.")</f>
        <v>1198.3790613718413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31">
        <f t="shared" ref="AP27:AP30" si="31">IFERROR(L27/AA27, "N.A.")</f>
        <v>2931.7113636363638</v>
      </c>
      <c r="AQ27" s="29" t="str">
        <f t="shared" ref="AQ27:AQ30" si="32">IFERROR(M27/AB27, "N.A.")</f>
        <v>N.A.</v>
      </c>
      <c r="AR27" s="30">
        <f t="shared" ref="AR27:AR30" si="33">IFERROR(N27/AC27, "N.A.")</f>
        <v>2931.7113636363638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29">
        <f t="shared" ref="M28:M30" si="35">C28+E28+G28+I28+K28</f>
        <v>0</v>
      </c>
      <c r="N28" s="30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29">
        <f t="shared" ref="AB28:AB30" si="38">R28+T28+V28+X28+Z28</f>
        <v>0</v>
      </c>
      <c r="AC28" s="30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31" t="str">
        <f t="shared" si="31"/>
        <v>N.A.</v>
      </c>
      <c r="AQ28" s="29" t="str">
        <f t="shared" si="32"/>
        <v>N.A.</v>
      </c>
      <c r="AR28" s="30" t="str">
        <f t="shared" si="33"/>
        <v>N.A.</v>
      </c>
    </row>
    <row r="29" spans="1:44" ht="15" customHeight="1" thickBot="1" x14ac:dyDescent="0.3">
      <c r="A29" s="3" t="s">
        <v>14</v>
      </c>
      <c r="B29" s="2">
        <v>12616180</v>
      </c>
      <c r="C29" s="2">
        <v>52460589.999999993</v>
      </c>
      <c r="D29" s="2">
        <v>6201435</v>
      </c>
      <c r="E29" s="2">
        <v>126000</v>
      </c>
      <c r="F29" s="2"/>
      <c r="G29" s="2">
        <v>0</v>
      </c>
      <c r="H29" s="2"/>
      <c r="I29" s="2">
        <v>2173150</v>
      </c>
      <c r="J29" s="2"/>
      <c r="K29" s="2"/>
      <c r="L29" s="1">
        <f t="shared" si="34"/>
        <v>18817615</v>
      </c>
      <c r="M29" s="29">
        <f t="shared" si="35"/>
        <v>54759739.999999993</v>
      </c>
      <c r="N29" s="30">
        <f t="shared" si="36"/>
        <v>73577355</v>
      </c>
      <c r="P29" s="3" t="s">
        <v>14</v>
      </c>
      <c r="Q29" s="2">
        <v>3927</v>
      </c>
      <c r="R29" s="2">
        <v>10282</v>
      </c>
      <c r="S29" s="2">
        <v>1830</v>
      </c>
      <c r="T29" s="2">
        <v>63</v>
      </c>
      <c r="U29" s="2">
        <v>0</v>
      </c>
      <c r="V29" s="2">
        <v>436</v>
      </c>
      <c r="W29" s="2">
        <v>0</v>
      </c>
      <c r="X29" s="2">
        <v>732</v>
      </c>
      <c r="Y29" s="2">
        <v>0</v>
      </c>
      <c r="Z29" s="2">
        <v>0</v>
      </c>
      <c r="AA29" s="1">
        <f t="shared" si="37"/>
        <v>5757</v>
      </c>
      <c r="AB29" s="29">
        <f t="shared" si="38"/>
        <v>11513</v>
      </c>
      <c r="AC29" s="30">
        <f t="shared" si="39"/>
        <v>17270</v>
      </c>
      <c r="AE29" s="3" t="s">
        <v>14</v>
      </c>
      <c r="AF29" s="2">
        <f t="shared" si="40"/>
        <v>3212.6763432645785</v>
      </c>
      <c r="AG29" s="2">
        <f t="shared" si="22"/>
        <v>5102.1775919081883</v>
      </c>
      <c r="AH29" s="2">
        <f t="shared" si="23"/>
        <v>3388.7622950819673</v>
      </c>
      <c r="AI29" s="2">
        <f t="shared" si="24"/>
        <v>2000</v>
      </c>
      <c r="AJ29" s="2" t="str">
        <f t="shared" si="25"/>
        <v>N.A.</v>
      </c>
      <c r="AK29" s="2">
        <f t="shared" si="26"/>
        <v>0</v>
      </c>
      <c r="AL29" s="2" t="str">
        <f t="shared" si="27"/>
        <v>N.A.</v>
      </c>
      <c r="AM29" s="2">
        <f t="shared" si="28"/>
        <v>2968.7841530054643</v>
      </c>
      <c r="AN29" s="2" t="str">
        <f t="shared" si="29"/>
        <v>N.A.</v>
      </c>
      <c r="AO29" s="2" t="str">
        <f t="shared" si="30"/>
        <v>N.A.</v>
      </c>
      <c r="AP29" s="31">
        <f t="shared" si="31"/>
        <v>3268.6494702101791</v>
      </c>
      <c r="AQ29" s="29">
        <f t="shared" si="32"/>
        <v>4756.3397898028306</v>
      </c>
      <c r="AR29" s="30">
        <f t="shared" si="33"/>
        <v>4260.4143022582512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2616000</v>
      </c>
      <c r="H30" s="2">
        <v>1231950</v>
      </c>
      <c r="I30" s="2"/>
      <c r="J30" s="2"/>
      <c r="K30" s="2"/>
      <c r="L30" s="1">
        <f t="shared" si="34"/>
        <v>1231950</v>
      </c>
      <c r="M30" s="29">
        <f t="shared" si="35"/>
        <v>2616000</v>
      </c>
      <c r="N30" s="30">
        <f t="shared" si="36"/>
        <v>3847950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218</v>
      </c>
      <c r="W30" s="2">
        <v>191</v>
      </c>
      <c r="X30" s="2">
        <v>0</v>
      </c>
      <c r="Y30" s="2">
        <v>0</v>
      </c>
      <c r="Z30" s="2">
        <v>0</v>
      </c>
      <c r="AA30" s="1">
        <f t="shared" si="37"/>
        <v>191</v>
      </c>
      <c r="AB30" s="29">
        <f t="shared" si="38"/>
        <v>218</v>
      </c>
      <c r="AC30" s="38">
        <f t="shared" si="39"/>
        <v>409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12000</v>
      </c>
      <c r="AL30" s="2">
        <f t="shared" si="27"/>
        <v>6450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31">
        <f t="shared" si="31"/>
        <v>6450</v>
      </c>
      <c r="AQ30" s="29">
        <f t="shared" si="32"/>
        <v>12000</v>
      </c>
      <c r="AR30" s="30">
        <f t="shared" si="33"/>
        <v>9408.1907090464556</v>
      </c>
    </row>
    <row r="31" spans="1:44" ht="15" customHeight="1" thickBot="1" x14ac:dyDescent="0.3">
      <c r="A31" s="4" t="s">
        <v>16</v>
      </c>
      <c r="B31" s="2">
        <v>13648179.999999998</v>
      </c>
      <c r="C31" s="2">
        <v>52460589.999999993</v>
      </c>
      <c r="D31" s="2">
        <v>12067455.000000002</v>
      </c>
      <c r="E31" s="2">
        <v>126000</v>
      </c>
      <c r="F31" s="2">
        <v>2682000</v>
      </c>
      <c r="G31" s="2">
        <v>2616000</v>
      </c>
      <c r="H31" s="2">
        <v>4551460</v>
      </c>
      <c r="I31" s="2">
        <v>2173150</v>
      </c>
      <c r="J31" s="2"/>
      <c r="K31" s="2"/>
      <c r="L31" s="1">
        <f t="shared" ref="L31" si="41">B31+D31+F31+H31+J31</f>
        <v>32949095</v>
      </c>
      <c r="M31" s="29">
        <f t="shared" ref="M31" si="42">C31+E31+G31+I31+K31</f>
        <v>57375739.999999993</v>
      </c>
      <c r="N31" s="38">
        <f t="shared" ref="N31" si="43">L31+M31</f>
        <v>90324835</v>
      </c>
      <c r="P31" s="4" t="s">
        <v>16</v>
      </c>
      <c r="Q31" s="2">
        <v>4691</v>
      </c>
      <c r="R31" s="2">
        <v>10282</v>
      </c>
      <c r="S31" s="2">
        <v>2398</v>
      </c>
      <c r="T31" s="2">
        <v>63</v>
      </c>
      <c r="U31" s="2">
        <v>298</v>
      </c>
      <c r="V31" s="2">
        <v>654</v>
      </c>
      <c r="W31" s="2">
        <v>2961</v>
      </c>
      <c r="X31" s="2">
        <v>732</v>
      </c>
      <c r="Y31" s="2">
        <v>0</v>
      </c>
      <c r="Z31" s="2">
        <v>0</v>
      </c>
      <c r="AA31" s="1">
        <f t="shared" ref="AA31" si="44">Q31+S31+U31+W31+Y31</f>
        <v>10348</v>
      </c>
      <c r="AB31" s="29">
        <f t="shared" ref="AB31" si="45">R31+T31+V31+X31+Z31</f>
        <v>11731</v>
      </c>
      <c r="AC31" s="30">
        <f t="shared" ref="AC31" si="46">AA31+AB31</f>
        <v>22079</v>
      </c>
      <c r="AE31" s="4" t="s">
        <v>16</v>
      </c>
      <c r="AF31" s="2">
        <f t="shared" si="40"/>
        <v>2909.4393519505434</v>
      </c>
      <c r="AG31" s="2">
        <f t="shared" si="22"/>
        <v>5102.1775919081883</v>
      </c>
      <c r="AH31" s="2">
        <f t="shared" si="23"/>
        <v>5032.299833194329</v>
      </c>
      <c r="AI31" s="2">
        <f t="shared" si="24"/>
        <v>2000</v>
      </c>
      <c r="AJ31" s="2">
        <f t="shared" si="25"/>
        <v>9000</v>
      </c>
      <c r="AK31" s="2">
        <f t="shared" si="26"/>
        <v>4000</v>
      </c>
      <c r="AL31" s="2">
        <f t="shared" si="27"/>
        <v>1537.1361026680177</v>
      </c>
      <c r="AM31" s="2">
        <f t="shared" si="28"/>
        <v>2968.7841530054643</v>
      </c>
      <c r="AN31" s="2" t="str">
        <f t="shared" si="29"/>
        <v>N.A.</v>
      </c>
      <c r="AO31" s="2" t="str">
        <f t="shared" si="30"/>
        <v>N.A.</v>
      </c>
      <c r="AP31" s="31">
        <f t="shared" ref="AP31" si="47">IFERROR(L31/AA31, "N.A.")</f>
        <v>3184.1027251642831</v>
      </c>
      <c r="AQ31" s="29">
        <f t="shared" ref="AQ31" si="48">IFERROR(M31/AB31, "N.A.")</f>
        <v>4890.9504731054467</v>
      </c>
      <c r="AR31" s="30">
        <f t="shared" ref="AR31" si="49">IFERROR(N31/AC31, "N.A.")</f>
        <v>4090.9839666651569</v>
      </c>
    </row>
    <row r="32" spans="1:44" ht="15" customHeight="1" thickBot="1" x14ac:dyDescent="0.3">
      <c r="A32" s="5" t="s">
        <v>0</v>
      </c>
      <c r="B32" s="63">
        <f>B31+C31</f>
        <v>66108769.999999993</v>
      </c>
      <c r="C32" s="64"/>
      <c r="D32" s="63">
        <f>D31+E31</f>
        <v>12193455.000000002</v>
      </c>
      <c r="E32" s="64"/>
      <c r="F32" s="63">
        <f>F31+G31</f>
        <v>5298000</v>
      </c>
      <c r="G32" s="64"/>
      <c r="H32" s="63">
        <f>H31+I31</f>
        <v>6724610</v>
      </c>
      <c r="I32" s="64"/>
      <c r="J32" s="63">
        <f>J31+K31</f>
        <v>0</v>
      </c>
      <c r="K32" s="64"/>
      <c r="L32" s="63">
        <f>L31+M31</f>
        <v>90324835</v>
      </c>
      <c r="M32" s="67"/>
      <c r="N32" s="39">
        <f>B32+D32+F32+H32+J32</f>
        <v>90324835</v>
      </c>
      <c r="P32" s="5" t="s">
        <v>0</v>
      </c>
      <c r="Q32" s="63">
        <f>Q31+R31</f>
        <v>14973</v>
      </c>
      <c r="R32" s="64"/>
      <c r="S32" s="63">
        <f>S31+T31</f>
        <v>2461</v>
      </c>
      <c r="T32" s="64"/>
      <c r="U32" s="63">
        <f>U31+V31</f>
        <v>952</v>
      </c>
      <c r="V32" s="64"/>
      <c r="W32" s="63">
        <f>W31+X31</f>
        <v>3693</v>
      </c>
      <c r="X32" s="64"/>
      <c r="Y32" s="63">
        <f>Y31+Z31</f>
        <v>0</v>
      </c>
      <c r="Z32" s="64"/>
      <c r="AA32" s="63">
        <f>AA31+AB31</f>
        <v>22079</v>
      </c>
      <c r="AB32" s="64"/>
      <c r="AC32" s="40">
        <f>Q32+S32+U32+W32+Y32</f>
        <v>22079</v>
      </c>
      <c r="AE32" s="5" t="s">
        <v>0</v>
      </c>
      <c r="AF32" s="65">
        <f>IFERROR(B32/Q32,"N.A.")</f>
        <v>4415.1986909770912</v>
      </c>
      <c r="AG32" s="66"/>
      <c r="AH32" s="65">
        <f>IFERROR(D32/S32,"N.A.")</f>
        <v>4954.6749288906958</v>
      </c>
      <c r="AI32" s="66"/>
      <c r="AJ32" s="65">
        <f>IFERROR(F32/U32,"N.A.")</f>
        <v>5565.1260504201682</v>
      </c>
      <c r="AK32" s="66"/>
      <c r="AL32" s="65">
        <f>IFERROR(H32/W32,"N.A.")</f>
        <v>1820.9071215813701</v>
      </c>
      <c r="AM32" s="66"/>
      <c r="AN32" s="65" t="str">
        <f>IFERROR(J32/Y32,"N.A.")</f>
        <v>N.A.</v>
      </c>
      <c r="AO32" s="66"/>
      <c r="AP32" s="65">
        <f>IFERROR(L32/AA32,"N.A.")</f>
        <v>4090.9839666651569</v>
      </c>
      <c r="AQ32" s="66"/>
      <c r="AR32" s="32">
        <f>IFERROR(N32/AC32, "N.A.")</f>
        <v>4090.9839666651569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1730650</v>
      </c>
      <c r="C39" s="2"/>
      <c r="D39" s="2">
        <v>398400</v>
      </c>
      <c r="E39" s="2"/>
      <c r="F39" s="2">
        <v>654000</v>
      </c>
      <c r="G39" s="2"/>
      <c r="H39" s="2">
        <v>3729560</v>
      </c>
      <c r="I39" s="2"/>
      <c r="J39" s="2">
        <v>0</v>
      </c>
      <c r="K39" s="2"/>
      <c r="L39" s="1">
        <f>B39+D39+F39+H39+J39</f>
        <v>6512610</v>
      </c>
      <c r="M39" s="29">
        <f>C39+E39+G39+I39+K39</f>
        <v>0</v>
      </c>
      <c r="N39" s="30">
        <f>L39+M39</f>
        <v>6512610</v>
      </c>
      <c r="P39" s="3" t="s">
        <v>12</v>
      </c>
      <c r="Q39" s="2">
        <v>631</v>
      </c>
      <c r="R39" s="2">
        <v>0</v>
      </c>
      <c r="S39" s="2">
        <v>249</v>
      </c>
      <c r="T39" s="2">
        <v>0</v>
      </c>
      <c r="U39" s="2">
        <v>218</v>
      </c>
      <c r="V39" s="2">
        <v>0</v>
      </c>
      <c r="W39" s="2">
        <v>1843</v>
      </c>
      <c r="X39" s="2">
        <v>0</v>
      </c>
      <c r="Y39" s="2">
        <v>571</v>
      </c>
      <c r="Z39" s="2">
        <v>0</v>
      </c>
      <c r="AA39" s="1">
        <f>Q39+S39+U39+W39+Y39</f>
        <v>3512</v>
      </c>
      <c r="AB39" s="29">
        <f>R39+T39+V39+X39+Z39</f>
        <v>0</v>
      </c>
      <c r="AC39" s="30">
        <f>AA39+AB39</f>
        <v>3512</v>
      </c>
      <c r="AE39" s="3" t="s">
        <v>12</v>
      </c>
      <c r="AF39" s="2">
        <f>IFERROR(B39/Q39, "N.A.")</f>
        <v>2742.7099841521394</v>
      </c>
      <c r="AG39" s="2" t="str">
        <f t="shared" ref="AG39:AG43" si="50">IFERROR(C39/R39, "N.A.")</f>
        <v>N.A.</v>
      </c>
      <c r="AH39" s="2">
        <f t="shared" ref="AH39:AH43" si="51">IFERROR(D39/S39, "N.A.")</f>
        <v>1600</v>
      </c>
      <c r="AI39" s="2" t="str">
        <f t="shared" ref="AI39:AI43" si="52">IFERROR(E39/T39, "N.A.")</f>
        <v>N.A.</v>
      </c>
      <c r="AJ39" s="2">
        <f t="shared" ref="AJ39:AJ43" si="53">IFERROR(F39/U39, "N.A.")</f>
        <v>3000</v>
      </c>
      <c r="AK39" s="2" t="str">
        <f t="shared" ref="AK39:AK43" si="54">IFERROR(G39/V39, "N.A.")</f>
        <v>N.A.</v>
      </c>
      <c r="AL39" s="2">
        <f t="shared" ref="AL39:AL43" si="55">IFERROR(H39/W39, "N.A.")</f>
        <v>2023.6353771025501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31">
        <f t="shared" ref="AP39:AP42" si="59">IFERROR(L39/AA39, "N.A.")</f>
        <v>1854.387813211845</v>
      </c>
      <c r="AQ39" s="29" t="str">
        <f t="shared" ref="AQ39:AQ42" si="60">IFERROR(M39/AB39, "N.A.")</f>
        <v>N.A.</v>
      </c>
      <c r="AR39" s="30">
        <f t="shared" ref="AR39:AR42" si="61">IFERROR(N39/AC39, "N.A.")</f>
        <v>1854.387813211845</v>
      </c>
    </row>
    <row r="40" spans="1:44" ht="15" customHeight="1" thickBot="1" x14ac:dyDescent="0.3">
      <c r="A40" s="3" t="s">
        <v>13</v>
      </c>
      <c r="B40" s="2">
        <v>5993340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5993340</v>
      </c>
      <c r="M40" s="29">
        <f t="shared" ref="M40:M42" si="63">C40+E40+G40+I40+K40</f>
        <v>0</v>
      </c>
      <c r="N40" s="30">
        <f t="shared" ref="N40:N42" si="64">L40+M40</f>
        <v>5993340</v>
      </c>
      <c r="P40" s="3" t="s">
        <v>13</v>
      </c>
      <c r="Q40" s="2">
        <v>1641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1641</v>
      </c>
      <c r="AB40" s="29">
        <f t="shared" ref="AB40:AB42" si="66">R40+T40+V40+X40+Z40</f>
        <v>0</v>
      </c>
      <c r="AC40" s="30">
        <f t="shared" ref="AC40:AC42" si="67">AA40+AB40</f>
        <v>1641</v>
      </c>
      <c r="AE40" s="3" t="s">
        <v>13</v>
      </c>
      <c r="AF40" s="2">
        <f t="shared" ref="AF40:AF43" si="68">IFERROR(B40/Q40, "N.A.")</f>
        <v>3652.2486288848263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31">
        <f t="shared" si="59"/>
        <v>3652.2486288848263</v>
      </c>
      <c r="AQ40" s="29" t="str">
        <f t="shared" si="60"/>
        <v>N.A.</v>
      </c>
      <c r="AR40" s="30">
        <f t="shared" si="61"/>
        <v>3652.2486288848263</v>
      </c>
    </row>
    <row r="41" spans="1:44" ht="15" customHeight="1" thickBot="1" x14ac:dyDescent="0.3">
      <c r="A41" s="3" t="s">
        <v>14</v>
      </c>
      <c r="B41" s="2">
        <v>15785600</v>
      </c>
      <c r="C41" s="2">
        <v>40736710</v>
      </c>
      <c r="D41" s="2"/>
      <c r="E41" s="2"/>
      <c r="F41" s="2"/>
      <c r="G41" s="2">
        <v>4282800</v>
      </c>
      <c r="H41" s="2"/>
      <c r="I41" s="2">
        <v>5018200</v>
      </c>
      <c r="J41" s="2">
        <v>0</v>
      </c>
      <c r="K41" s="2"/>
      <c r="L41" s="1">
        <f t="shared" si="62"/>
        <v>15785600</v>
      </c>
      <c r="M41" s="29">
        <f t="shared" si="63"/>
        <v>50037710</v>
      </c>
      <c r="N41" s="30">
        <f t="shared" si="64"/>
        <v>65823310</v>
      </c>
      <c r="P41" s="3" t="s">
        <v>14</v>
      </c>
      <c r="Q41" s="2">
        <v>4301</v>
      </c>
      <c r="R41" s="2">
        <v>6654</v>
      </c>
      <c r="S41" s="2">
        <v>0</v>
      </c>
      <c r="T41" s="2">
        <v>0</v>
      </c>
      <c r="U41" s="2">
        <v>0</v>
      </c>
      <c r="V41" s="2">
        <v>440</v>
      </c>
      <c r="W41" s="2">
        <v>0</v>
      </c>
      <c r="X41" s="2">
        <v>454</v>
      </c>
      <c r="Y41" s="2">
        <v>191</v>
      </c>
      <c r="Z41" s="2">
        <v>0</v>
      </c>
      <c r="AA41" s="1">
        <f t="shared" si="65"/>
        <v>4492</v>
      </c>
      <c r="AB41" s="29">
        <f t="shared" si="66"/>
        <v>7548</v>
      </c>
      <c r="AC41" s="30">
        <f t="shared" si="67"/>
        <v>12040</v>
      </c>
      <c r="AE41" s="3" t="s">
        <v>14</v>
      </c>
      <c r="AF41" s="2">
        <f t="shared" si="68"/>
        <v>3670.2162287840038</v>
      </c>
      <c r="AG41" s="2">
        <f t="shared" si="50"/>
        <v>6122.1385632702131</v>
      </c>
      <c r="AH41" s="2" t="str">
        <f t="shared" si="51"/>
        <v>N.A.</v>
      </c>
      <c r="AI41" s="2" t="str">
        <f t="shared" si="52"/>
        <v>N.A.</v>
      </c>
      <c r="AJ41" s="2" t="str">
        <f t="shared" si="53"/>
        <v>N.A.</v>
      </c>
      <c r="AK41" s="2">
        <f t="shared" si="54"/>
        <v>9733.636363636364</v>
      </c>
      <c r="AL41" s="2" t="str">
        <f t="shared" si="55"/>
        <v>N.A.</v>
      </c>
      <c r="AM41" s="2">
        <f t="shared" si="56"/>
        <v>11053.30396475771</v>
      </c>
      <c r="AN41" s="2">
        <f t="shared" si="57"/>
        <v>0</v>
      </c>
      <c r="AO41" s="2" t="str">
        <f t="shared" si="58"/>
        <v>N.A.</v>
      </c>
      <c r="AP41" s="31">
        <f t="shared" si="59"/>
        <v>3514.1585040071236</v>
      </c>
      <c r="AQ41" s="29">
        <f t="shared" si="60"/>
        <v>6629.267355590885</v>
      </c>
      <c r="AR41" s="30">
        <f t="shared" si="61"/>
        <v>5467.0523255813951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29">
        <f t="shared" si="63"/>
        <v>0</v>
      </c>
      <c r="N42" s="30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29">
        <f t="shared" si="66"/>
        <v>0</v>
      </c>
      <c r="AC42" s="30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31" t="str">
        <f t="shared" si="59"/>
        <v>N.A.</v>
      </c>
      <c r="AQ42" s="29" t="str">
        <f t="shared" si="60"/>
        <v>N.A.</v>
      </c>
      <c r="AR42" s="30" t="str">
        <f t="shared" si="61"/>
        <v>N.A.</v>
      </c>
    </row>
    <row r="43" spans="1:44" ht="15" customHeight="1" thickBot="1" x14ac:dyDescent="0.3">
      <c r="A43" s="4" t="s">
        <v>16</v>
      </c>
      <c r="B43" s="2">
        <v>23509590</v>
      </c>
      <c r="C43" s="2">
        <v>40736710</v>
      </c>
      <c r="D43" s="2">
        <v>398400</v>
      </c>
      <c r="E43" s="2"/>
      <c r="F43" s="2">
        <v>654000</v>
      </c>
      <c r="G43" s="2">
        <v>4282800</v>
      </c>
      <c r="H43" s="2">
        <v>3729560</v>
      </c>
      <c r="I43" s="2">
        <v>5018200</v>
      </c>
      <c r="J43" s="2">
        <v>0</v>
      </c>
      <c r="K43" s="2"/>
      <c r="L43" s="1">
        <f t="shared" ref="L43" si="69">B43+D43+F43+H43+J43</f>
        <v>28291550</v>
      </c>
      <c r="M43" s="29">
        <f t="shared" ref="M43" si="70">C43+E43+G43+I43+K43</f>
        <v>50037710</v>
      </c>
      <c r="N43" s="38">
        <f t="shared" ref="N43" si="71">L43+M43</f>
        <v>78329260</v>
      </c>
      <c r="P43" s="4" t="s">
        <v>16</v>
      </c>
      <c r="Q43" s="2">
        <v>6573</v>
      </c>
      <c r="R43" s="2">
        <v>6654</v>
      </c>
      <c r="S43" s="2">
        <v>249</v>
      </c>
      <c r="T43" s="2">
        <v>0</v>
      </c>
      <c r="U43" s="2">
        <v>218</v>
      </c>
      <c r="V43" s="2">
        <v>440</v>
      </c>
      <c r="W43" s="2">
        <v>1843</v>
      </c>
      <c r="X43" s="2">
        <v>454</v>
      </c>
      <c r="Y43" s="2">
        <v>762</v>
      </c>
      <c r="Z43" s="2">
        <v>0</v>
      </c>
      <c r="AA43" s="1">
        <f t="shared" ref="AA43" si="72">Q43+S43+U43+W43+Y43</f>
        <v>9645</v>
      </c>
      <c r="AB43" s="29">
        <f t="shared" ref="AB43" si="73">R43+T43+V43+X43+Z43</f>
        <v>7548</v>
      </c>
      <c r="AC43" s="38">
        <f t="shared" ref="AC43" si="74">AA43+AB43</f>
        <v>17193</v>
      </c>
      <c r="AE43" s="4" t="s">
        <v>16</v>
      </c>
      <c r="AF43" s="2">
        <f t="shared" si="68"/>
        <v>3576.6910086718394</v>
      </c>
      <c r="AG43" s="2">
        <f t="shared" si="50"/>
        <v>6122.1385632702131</v>
      </c>
      <c r="AH43" s="2">
        <f t="shared" si="51"/>
        <v>1600</v>
      </c>
      <c r="AI43" s="2" t="str">
        <f t="shared" si="52"/>
        <v>N.A.</v>
      </c>
      <c r="AJ43" s="2">
        <f t="shared" si="53"/>
        <v>3000</v>
      </c>
      <c r="AK43" s="2">
        <f t="shared" si="54"/>
        <v>9733.636363636364</v>
      </c>
      <c r="AL43" s="2">
        <f t="shared" si="55"/>
        <v>2023.6353771025501</v>
      </c>
      <c r="AM43" s="2">
        <f t="shared" si="56"/>
        <v>11053.30396475771</v>
      </c>
      <c r="AN43" s="2">
        <f t="shared" si="57"/>
        <v>0</v>
      </c>
      <c r="AO43" s="2" t="str">
        <f t="shared" si="58"/>
        <v>N.A.</v>
      </c>
      <c r="AP43" s="31">
        <f t="shared" ref="AP43" si="75">IFERROR(L43/AA43, "N.A.")</f>
        <v>2933.2866770347332</v>
      </c>
      <c r="AQ43" s="29">
        <f t="shared" ref="AQ43" si="76">IFERROR(M43/AB43, "N.A.")</f>
        <v>6629.267355590885</v>
      </c>
      <c r="AR43" s="30">
        <f t="shared" ref="AR43" si="77">IFERROR(N43/AC43, "N.A.")</f>
        <v>4555.8808817542022</v>
      </c>
    </row>
    <row r="44" spans="1:44" ht="15" customHeight="1" thickBot="1" x14ac:dyDescent="0.3">
      <c r="A44" s="5" t="s">
        <v>0</v>
      </c>
      <c r="B44" s="63">
        <f>B43+C43</f>
        <v>64246300</v>
      </c>
      <c r="C44" s="64"/>
      <c r="D44" s="63">
        <f>D43+E43</f>
        <v>398400</v>
      </c>
      <c r="E44" s="64"/>
      <c r="F44" s="63">
        <f>F43+G43</f>
        <v>4936800</v>
      </c>
      <c r="G44" s="64"/>
      <c r="H44" s="63">
        <f>H43+I43</f>
        <v>8747760</v>
      </c>
      <c r="I44" s="64"/>
      <c r="J44" s="63">
        <f>J43+K43</f>
        <v>0</v>
      </c>
      <c r="K44" s="64"/>
      <c r="L44" s="63">
        <f>L43+M43</f>
        <v>78329260</v>
      </c>
      <c r="M44" s="67"/>
      <c r="N44" s="39">
        <f>B44+D44+F44+H44+J44</f>
        <v>78329260</v>
      </c>
      <c r="P44" s="5" t="s">
        <v>0</v>
      </c>
      <c r="Q44" s="63">
        <f>Q43+R43</f>
        <v>13227</v>
      </c>
      <c r="R44" s="64"/>
      <c r="S44" s="63">
        <f>S43+T43</f>
        <v>249</v>
      </c>
      <c r="T44" s="64"/>
      <c r="U44" s="63">
        <f>U43+V43</f>
        <v>658</v>
      </c>
      <c r="V44" s="64"/>
      <c r="W44" s="63">
        <f>W43+X43</f>
        <v>2297</v>
      </c>
      <c r="X44" s="64"/>
      <c r="Y44" s="63">
        <f>Y43+Z43</f>
        <v>762</v>
      </c>
      <c r="Z44" s="64"/>
      <c r="AA44" s="63">
        <f>AA43+AB43</f>
        <v>17193</v>
      </c>
      <c r="AB44" s="67"/>
      <c r="AC44" s="39">
        <f>Q44+S44+U44+W44+Y44</f>
        <v>17193</v>
      </c>
      <c r="AE44" s="5" t="s">
        <v>0</v>
      </c>
      <c r="AF44" s="65">
        <f>IFERROR(B44/Q44,"N.A.")</f>
        <v>4857.2087396991001</v>
      </c>
      <c r="AG44" s="66"/>
      <c r="AH44" s="65">
        <f>IFERROR(D44/S44,"N.A.")</f>
        <v>1600</v>
      </c>
      <c r="AI44" s="66"/>
      <c r="AJ44" s="65">
        <f>IFERROR(F44/U44,"N.A.")</f>
        <v>7502.7355623100302</v>
      </c>
      <c r="AK44" s="66"/>
      <c r="AL44" s="65">
        <f>IFERROR(H44/W44,"N.A.")</f>
        <v>3808.3413147583806</v>
      </c>
      <c r="AM44" s="66"/>
      <c r="AN44" s="65">
        <f>IFERROR(J44/Y44,"N.A.")</f>
        <v>0</v>
      </c>
      <c r="AO44" s="66"/>
      <c r="AP44" s="65">
        <f>IFERROR(L44/AA44,"N.A.")</f>
        <v>4555.8808817542022</v>
      </c>
      <c r="AQ44" s="66"/>
      <c r="AR44" s="32">
        <f>IFERROR(N44/AC44, "N.A.")</f>
        <v>4555.8808817542022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3030400</v>
      </c>
      <c r="C15" s="2"/>
      <c r="D15" s="2"/>
      <c r="E15" s="2"/>
      <c r="F15" s="2">
        <v>643280</v>
      </c>
      <c r="G15" s="2"/>
      <c r="H15" s="2">
        <v>4526025</v>
      </c>
      <c r="I15" s="2"/>
      <c r="J15" s="2">
        <v>0</v>
      </c>
      <c r="K15" s="2"/>
      <c r="L15" s="1">
        <f>B15+D15+F15+H15+J15</f>
        <v>8199705</v>
      </c>
      <c r="M15" s="29">
        <f>C15+E15+G15+I15+K15</f>
        <v>0</v>
      </c>
      <c r="N15" s="30">
        <f>L15+M15</f>
        <v>8199705</v>
      </c>
      <c r="P15" s="3" t="s">
        <v>12</v>
      </c>
      <c r="Q15" s="2">
        <v>831</v>
      </c>
      <c r="R15" s="2">
        <v>0</v>
      </c>
      <c r="S15" s="2">
        <v>0</v>
      </c>
      <c r="T15" s="2">
        <v>0</v>
      </c>
      <c r="U15" s="2">
        <v>187</v>
      </c>
      <c r="V15" s="2">
        <v>0</v>
      </c>
      <c r="W15" s="2">
        <v>2049</v>
      </c>
      <c r="X15" s="2">
        <v>0</v>
      </c>
      <c r="Y15" s="2">
        <v>187</v>
      </c>
      <c r="Z15" s="2">
        <v>0</v>
      </c>
      <c r="AA15" s="1">
        <f>Q15+S15+U15+W15+Y15</f>
        <v>3254</v>
      </c>
      <c r="AB15" s="29">
        <f>R15+T15+V15+X15+Z15</f>
        <v>0</v>
      </c>
      <c r="AC15" s="30">
        <f>AA15+AB15</f>
        <v>3254</v>
      </c>
      <c r="AE15" s="3" t="s">
        <v>12</v>
      </c>
      <c r="AF15" s="2">
        <f>IFERROR(B15/Q15, "N.A.")</f>
        <v>3646.6907340553548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3440</v>
      </c>
      <c r="AK15" s="2" t="str">
        <f t="shared" si="0"/>
        <v>N.A.</v>
      </c>
      <c r="AL15" s="2">
        <f t="shared" si="0"/>
        <v>2208.8945827232797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2519.8847572218806</v>
      </c>
      <c r="AQ15" s="29" t="str">
        <f t="shared" si="0"/>
        <v>N.A.</v>
      </c>
      <c r="AR15" s="30">
        <f t="shared" si="0"/>
        <v>2519.8847572218806</v>
      </c>
    </row>
    <row r="16" spans="1:44" ht="15" customHeight="1" thickBot="1" x14ac:dyDescent="0.3">
      <c r="A16" s="3" t="s">
        <v>13</v>
      </c>
      <c r="B16" s="2">
        <v>2044500</v>
      </c>
      <c r="C16" s="2"/>
      <c r="D16" s="2">
        <v>241230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2285730</v>
      </c>
      <c r="M16" s="29">
        <f t="shared" si="1"/>
        <v>0</v>
      </c>
      <c r="N16" s="30">
        <f t="shared" ref="N16:N18" si="2">L16+M16</f>
        <v>2285730</v>
      </c>
      <c r="P16" s="3" t="s">
        <v>13</v>
      </c>
      <c r="Q16" s="2">
        <v>705</v>
      </c>
      <c r="R16" s="2">
        <v>0</v>
      </c>
      <c r="S16" s="2">
        <v>374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1079</v>
      </c>
      <c r="AB16" s="29">
        <f t="shared" si="3"/>
        <v>0</v>
      </c>
      <c r="AC16" s="30">
        <f t="shared" ref="AC16:AC18" si="4">AA16+AB16</f>
        <v>1079</v>
      </c>
      <c r="AE16" s="3" t="s">
        <v>13</v>
      </c>
      <c r="AF16" s="2">
        <f t="shared" ref="AF16:AF19" si="5">IFERROR(B16/Q16, "N.A.")</f>
        <v>2900</v>
      </c>
      <c r="AG16" s="2" t="str">
        <f t="shared" si="0"/>
        <v>N.A.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2118.3781278962001</v>
      </c>
      <c r="AQ16" s="29" t="str">
        <f t="shared" si="0"/>
        <v>N.A.</v>
      </c>
      <c r="AR16" s="30">
        <f t="shared" si="0"/>
        <v>2118.3781278962001</v>
      </c>
    </row>
    <row r="17" spans="1:44" ht="15" customHeight="1" thickBot="1" x14ac:dyDescent="0.3">
      <c r="A17" s="3" t="s">
        <v>14</v>
      </c>
      <c r="B17" s="2">
        <v>9605650</v>
      </c>
      <c r="C17" s="2">
        <v>10012419.999999998</v>
      </c>
      <c r="D17" s="2"/>
      <c r="E17" s="2"/>
      <c r="F17" s="2"/>
      <c r="G17" s="2">
        <v>2350000</v>
      </c>
      <c r="H17" s="2"/>
      <c r="I17" s="2">
        <v>0</v>
      </c>
      <c r="J17" s="2">
        <v>0</v>
      </c>
      <c r="K17" s="2"/>
      <c r="L17" s="1">
        <f t="shared" si="1"/>
        <v>9605650</v>
      </c>
      <c r="M17" s="29">
        <f t="shared" si="1"/>
        <v>12362419.999999998</v>
      </c>
      <c r="N17" s="30">
        <f t="shared" si="2"/>
        <v>21968070</v>
      </c>
      <c r="P17" s="3" t="s">
        <v>14</v>
      </c>
      <c r="Q17" s="2">
        <v>1943</v>
      </c>
      <c r="R17" s="2">
        <v>2302</v>
      </c>
      <c r="S17" s="2">
        <v>0</v>
      </c>
      <c r="T17" s="2">
        <v>0</v>
      </c>
      <c r="U17" s="2">
        <v>0</v>
      </c>
      <c r="V17" s="2">
        <v>235</v>
      </c>
      <c r="W17" s="2">
        <v>0</v>
      </c>
      <c r="X17" s="2">
        <v>235</v>
      </c>
      <c r="Y17" s="2">
        <v>470</v>
      </c>
      <c r="Z17" s="2">
        <v>0</v>
      </c>
      <c r="AA17" s="1">
        <f t="shared" si="3"/>
        <v>2413</v>
      </c>
      <c r="AB17" s="29">
        <f t="shared" si="3"/>
        <v>2772</v>
      </c>
      <c r="AC17" s="30">
        <f t="shared" si="4"/>
        <v>5185</v>
      </c>
      <c r="AE17" s="3" t="s">
        <v>14</v>
      </c>
      <c r="AF17" s="2">
        <f t="shared" si="5"/>
        <v>4943.7210499227995</v>
      </c>
      <c r="AG17" s="2">
        <f t="shared" si="0"/>
        <v>4349.443961772371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10000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31">
        <f t="shared" si="0"/>
        <v>3980.7915457936178</v>
      </c>
      <c r="AQ17" s="29">
        <f t="shared" si="0"/>
        <v>4459.7474747474744</v>
      </c>
      <c r="AR17" s="30">
        <f t="shared" si="0"/>
        <v>4236.8505303760849</v>
      </c>
    </row>
    <row r="18" spans="1:44" ht="15" customHeight="1" thickBot="1" x14ac:dyDescent="0.3">
      <c r="A18" s="3" t="s">
        <v>15</v>
      </c>
      <c r="B18" s="2">
        <v>1341000</v>
      </c>
      <c r="C18" s="2"/>
      <c r="D18" s="2">
        <v>0</v>
      </c>
      <c r="E18" s="2"/>
      <c r="F18" s="2"/>
      <c r="G18" s="2"/>
      <c r="H18" s="2">
        <v>2759289.9999999986</v>
      </c>
      <c r="I18" s="2"/>
      <c r="J18" s="2">
        <v>0</v>
      </c>
      <c r="K18" s="2"/>
      <c r="L18" s="1">
        <f t="shared" si="1"/>
        <v>4100289.9999999986</v>
      </c>
      <c r="M18" s="29">
        <f t="shared" si="1"/>
        <v>0</v>
      </c>
      <c r="N18" s="30">
        <f t="shared" si="2"/>
        <v>4100289.9999999986</v>
      </c>
      <c r="P18" s="3" t="s">
        <v>15</v>
      </c>
      <c r="Q18" s="2">
        <v>298</v>
      </c>
      <c r="R18" s="2">
        <v>0</v>
      </c>
      <c r="S18" s="2">
        <v>187</v>
      </c>
      <c r="T18" s="2">
        <v>0</v>
      </c>
      <c r="U18" s="2">
        <v>0</v>
      </c>
      <c r="V18" s="2">
        <v>0</v>
      </c>
      <c r="W18" s="2">
        <v>7129</v>
      </c>
      <c r="X18" s="2">
        <v>0</v>
      </c>
      <c r="Y18" s="2">
        <v>2764</v>
      </c>
      <c r="Z18" s="2">
        <v>0</v>
      </c>
      <c r="AA18" s="1">
        <f t="shared" si="3"/>
        <v>10378</v>
      </c>
      <c r="AB18" s="29">
        <f t="shared" si="3"/>
        <v>0</v>
      </c>
      <c r="AC18" s="38">
        <f t="shared" si="4"/>
        <v>10378</v>
      </c>
      <c r="AE18" s="3" t="s">
        <v>15</v>
      </c>
      <c r="AF18" s="2">
        <f t="shared" si="5"/>
        <v>4500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387.05147987094944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31">
        <f t="shared" si="0"/>
        <v>395.09443052611277</v>
      </c>
      <c r="AQ18" s="29" t="str">
        <f t="shared" si="0"/>
        <v>N.A.</v>
      </c>
      <c r="AR18" s="30">
        <f t="shared" si="0"/>
        <v>395.09443052611277</v>
      </c>
    </row>
    <row r="19" spans="1:44" ht="15" customHeight="1" thickBot="1" x14ac:dyDescent="0.3">
      <c r="A19" s="4" t="s">
        <v>16</v>
      </c>
      <c r="B19" s="2">
        <v>16021549.999999998</v>
      </c>
      <c r="C19" s="2">
        <v>10012419.999999998</v>
      </c>
      <c r="D19" s="2">
        <v>241230</v>
      </c>
      <c r="E19" s="2"/>
      <c r="F19" s="2">
        <v>643280</v>
      </c>
      <c r="G19" s="2">
        <v>2350000</v>
      </c>
      <c r="H19" s="2">
        <v>7285315.0000000019</v>
      </c>
      <c r="I19" s="2">
        <v>0</v>
      </c>
      <c r="J19" s="2">
        <v>0</v>
      </c>
      <c r="K19" s="2"/>
      <c r="L19" s="1">
        <f t="shared" ref="L19" si="6">B19+D19+F19+H19+J19</f>
        <v>24191375</v>
      </c>
      <c r="M19" s="29">
        <f t="shared" ref="M19" si="7">C19+E19+G19+I19+K19</f>
        <v>12362419.999999998</v>
      </c>
      <c r="N19" s="38">
        <f t="shared" ref="N19" si="8">L19+M19</f>
        <v>36553795</v>
      </c>
      <c r="P19" s="4" t="s">
        <v>16</v>
      </c>
      <c r="Q19" s="2">
        <v>3777</v>
      </c>
      <c r="R19" s="2">
        <v>2302</v>
      </c>
      <c r="S19" s="2">
        <v>561</v>
      </c>
      <c r="T19" s="2">
        <v>0</v>
      </c>
      <c r="U19" s="2">
        <v>187</v>
      </c>
      <c r="V19" s="2">
        <v>235</v>
      </c>
      <c r="W19" s="2">
        <v>9178</v>
      </c>
      <c r="X19" s="2">
        <v>235</v>
      </c>
      <c r="Y19" s="2">
        <v>3421</v>
      </c>
      <c r="Z19" s="2">
        <v>0</v>
      </c>
      <c r="AA19" s="1">
        <f t="shared" ref="AA19" si="9">Q19+S19+U19+W19+Y19</f>
        <v>17124</v>
      </c>
      <c r="AB19" s="29">
        <f t="shared" ref="AB19" si="10">R19+T19+V19+X19+Z19</f>
        <v>2772</v>
      </c>
      <c r="AC19" s="30">
        <f t="shared" ref="AC19" si="11">AA19+AB19</f>
        <v>19896</v>
      </c>
      <c r="AE19" s="4" t="s">
        <v>16</v>
      </c>
      <c r="AF19" s="2">
        <f t="shared" si="5"/>
        <v>4241.8718559703466</v>
      </c>
      <c r="AG19" s="2">
        <f t="shared" si="0"/>
        <v>4349.443961772371</v>
      </c>
      <c r="AH19" s="2">
        <f t="shared" si="0"/>
        <v>430</v>
      </c>
      <c r="AI19" s="2" t="str">
        <f t="shared" si="0"/>
        <v>N.A.</v>
      </c>
      <c r="AJ19" s="2">
        <f t="shared" si="0"/>
        <v>3440</v>
      </c>
      <c r="AK19" s="2">
        <f t="shared" si="0"/>
        <v>10000</v>
      </c>
      <c r="AL19" s="2">
        <f t="shared" si="0"/>
        <v>793.78023534539136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1412.7175309507124</v>
      </c>
      <c r="AQ19" s="29">
        <f t="shared" ref="AQ19" si="13">IFERROR(M19/AB19, "N.A.")</f>
        <v>4459.7474747474744</v>
      </c>
      <c r="AR19" s="30">
        <f t="shared" ref="AR19" si="14">IFERROR(N19/AC19, "N.A.")</f>
        <v>1837.2434157619623</v>
      </c>
    </row>
    <row r="20" spans="1:44" ht="15" customHeight="1" thickBot="1" x14ac:dyDescent="0.3">
      <c r="A20" s="5" t="s">
        <v>0</v>
      </c>
      <c r="B20" s="63">
        <f>B19+C19</f>
        <v>26033969.999999996</v>
      </c>
      <c r="C20" s="64"/>
      <c r="D20" s="63">
        <f>D19+E19</f>
        <v>241230</v>
      </c>
      <c r="E20" s="64"/>
      <c r="F20" s="63">
        <f>F19+G19</f>
        <v>2993280</v>
      </c>
      <c r="G20" s="64"/>
      <c r="H20" s="63">
        <f>H19+I19</f>
        <v>7285315.0000000019</v>
      </c>
      <c r="I20" s="64"/>
      <c r="J20" s="63">
        <f>J19+K19</f>
        <v>0</v>
      </c>
      <c r="K20" s="64"/>
      <c r="L20" s="63">
        <f>L19+M19</f>
        <v>36553795</v>
      </c>
      <c r="M20" s="67"/>
      <c r="N20" s="39">
        <f>B20+D20+F20+H20+J20</f>
        <v>36553795</v>
      </c>
      <c r="P20" s="5" t="s">
        <v>0</v>
      </c>
      <c r="Q20" s="63">
        <f>Q19+R19</f>
        <v>6079</v>
      </c>
      <c r="R20" s="64"/>
      <c r="S20" s="63">
        <f>S19+T19</f>
        <v>561</v>
      </c>
      <c r="T20" s="64"/>
      <c r="U20" s="63">
        <f>U19+V19</f>
        <v>422</v>
      </c>
      <c r="V20" s="64"/>
      <c r="W20" s="63">
        <f>W19+X19</f>
        <v>9413</v>
      </c>
      <c r="X20" s="64"/>
      <c r="Y20" s="63">
        <f>Y19+Z19</f>
        <v>3421</v>
      </c>
      <c r="Z20" s="64"/>
      <c r="AA20" s="63">
        <f>AA19+AB19</f>
        <v>19896</v>
      </c>
      <c r="AB20" s="64"/>
      <c r="AC20" s="40">
        <f>Q20+S20+U20+W20+Y20</f>
        <v>19896</v>
      </c>
      <c r="AE20" s="5" t="s">
        <v>0</v>
      </c>
      <c r="AF20" s="65">
        <f>IFERROR(B20/Q20,"N.A.")</f>
        <v>4282.6073367330146</v>
      </c>
      <c r="AG20" s="66"/>
      <c r="AH20" s="65">
        <f>IFERROR(D20/S20,"N.A.")</f>
        <v>430</v>
      </c>
      <c r="AI20" s="66"/>
      <c r="AJ20" s="65">
        <f>IFERROR(F20/U20,"N.A.")</f>
        <v>7093.0805687203792</v>
      </c>
      <c r="AK20" s="66"/>
      <c r="AL20" s="65">
        <f>IFERROR(H20/W20,"N.A.")</f>
        <v>773.96313608838864</v>
      </c>
      <c r="AM20" s="66"/>
      <c r="AN20" s="65">
        <f>IFERROR(J20/Y20,"N.A.")</f>
        <v>0</v>
      </c>
      <c r="AO20" s="66"/>
      <c r="AP20" s="65">
        <f>IFERROR(L20/AA20,"N.A.")</f>
        <v>1837.2434157619623</v>
      </c>
      <c r="AQ20" s="66"/>
      <c r="AR20" s="32">
        <f>IFERROR(N20/AC20, "N.A.")</f>
        <v>1837.2434157619623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2494000</v>
      </c>
      <c r="C27" s="2"/>
      <c r="D27" s="2"/>
      <c r="E27" s="2"/>
      <c r="F27" s="2"/>
      <c r="G27" s="2"/>
      <c r="H27" s="2">
        <v>4325000</v>
      </c>
      <c r="I27" s="2"/>
      <c r="J27" s="2"/>
      <c r="K27" s="2"/>
      <c r="L27" s="1">
        <f>B27+D27+F27+H27+J27</f>
        <v>6819000</v>
      </c>
      <c r="M27" s="29">
        <f>C27+E27+G27+I27+K27</f>
        <v>0</v>
      </c>
      <c r="N27" s="30">
        <f>L27+M27</f>
        <v>6819000</v>
      </c>
      <c r="P27" s="3" t="s">
        <v>12</v>
      </c>
      <c r="Q27" s="2">
        <v>533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1190</v>
      </c>
      <c r="X27" s="2">
        <v>0</v>
      </c>
      <c r="Y27" s="2">
        <v>0</v>
      </c>
      <c r="Z27" s="2">
        <v>0</v>
      </c>
      <c r="AA27" s="1">
        <f t="shared" ref="AA27" si="15">Q27+S27+U27+W27+Y27</f>
        <v>1723</v>
      </c>
      <c r="AB27" s="29">
        <f t="shared" ref="AB27" si="16">R27+T27+V27+X27+Z27</f>
        <v>0</v>
      </c>
      <c r="AC27" s="30">
        <f>AA27+AB27</f>
        <v>1723</v>
      </c>
      <c r="AE27" s="3" t="s">
        <v>12</v>
      </c>
      <c r="AF27" s="2">
        <f>IFERROR(B27/Q27, "N.A.")</f>
        <v>4679.1744840525325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3634.453781512605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31">
        <f t="shared" si="17"/>
        <v>3957.6320371445154</v>
      </c>
      <c r="AQ27" s="29" t="str">
        <f t="shared" si="17"/>
        <v>N.A.</v>
      </c>
      <c r="AR27" s="30">
        <f t="shared" si="17"/>
        <v>3957.6320371445154</v>
      </c>
    </row>
    <row r="28" spans="1:44" ht="15" customHeight="1" thickBot="1" x14ac:dyDescent="0.3">
      <c r="A28" s="3" t="s">
        <v>13</v>
      </c>
      <c r="B28" s="2">
        <v>1010500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1010500</v>
      </c>
      <c r="M28" s="29">
        <f t="shared" si="18"/>
        <v>0</v>
      </c>
      <c r="N28" s="30">
        <f t="shared" ref="N28:N30" si="19">L28+M28</f>
        <v>1010500</v>
      </c>
      <c r="P28" s="3" t="s">
        <v>13</v>
      </c>
      <c r="Q28" s="2">
        <v>235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235</v>
      </c>
      <c r="AB28" s="29">
        <f t="shared" ref="AB28:AB30" si="21">R28+T28+V28+X28+Z28</f>
        <v>0</v>
      </c>
      <c r="AC28" s="30">
        <f t="shared" ref="AC28:AC30" si="22">AA28+AB28</f>
        <v>235</v>
      </c>
      <c r="AE28" s="3" t="s">
        <v>13</v>
      </c>
      <c r="AF28" s="2">
        <f t="shared" ref="AF28:AF31" si="23">IFERROR(B28/Q28, "N.A.")</f>
        <v>4300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31">
        <f t="shared" si="17"/>
        <v>4300</v>
      </c>
      <c r="AQ28" s="29" t="str">
        <f t="shared" si="17"/>
        <v>N.A.</v>
      </c>
      <c r="AR28" s="30">
        <f t="shared" si="17"/>
        <v>4300</v>
      </c>
    </row>
    <row r="29" spans="1:44" ht="15" customHeight="1" thickBot="1" x14ac:dyDescent="0.3">
      <c r="A29" s="3" t="s">
        <v>14</v>
      </c>
      <c r="B29" s="2">
        <v>8393050</v>
      </c>
      <c r="C29" s="2">
        <v>5194920</v>
      </c>
      <c r="D29" s="2"/>
      <c r="E29" s="2"/>
      <c r="F29" s="2"/>
      <c r="G29" s="2">
        <v>2350000</v>
      </c>
      <c r="H29" s="2"/>
      <c r="I29" s="2">
        <v>0</v>
      </c>
      <c r="J29" s="2">
        <v>0</v>
      </c>
      <c r="K29" s="2"/>
      <c r="L29" s="1">
        <f t="shared" si="18"/>
        <v>8393050</v>
      </c>
      <c r="M29" s="29">
        <f t="shared" si="18"/>
        <v>7544920</v>
      </c>
      <c r="N29" s="30">
        <f t="shared" si="19"/>
        <v>15937970</v>
      </c>
      <c r="P29" s="3" t="s">
        <v>14</v>
      </c>
      <c r="Q29" s="2">
        <v>1708</v>
      </c>
      <c r="R29" s="2">
        <v>892</v>
      </c>
      <c r="S29" s="2">
        <v>0</v>
      </c>
      <c r="T29" s="2">
        <v>0</v>
      </c>
      <c r="U29" s="2">
        <v>0</v>
      </c>
      <c r="V29" s="2">
        <v>235</v>
      </c>
      <c r="W29" s="2">
        <v>0</v>
      </c>
      <c r="X29" s="2">
        <v>235</v>
      </c>
      <c r="Y29" s="2">
        <v>235</v>
      </c>
      <c r="Z29" s="2">
        <v>0</v>
      </c>
      <c r="AA29" s="1">
        <f t="shared" si="20"/>
        <v>1943</v>
      </c>
      <c r="AB29" s="29">
        <f t="shared" si="21"/>
        <v>1362</v>
      </c>
      <c r="AC29" s="30">
        <f t="shared" si="22"/>
        <v>3305</v>
      </c>
      <c r="AE29" s="3" t="s">
        <v>14</v>
      </c>
      <c r="AF29" s="2">
        <f t="shared" si="23"/>
        <v>4913.9637002341924</v>
      </c>
      <c r="AG29" s="2">
        <f t="shared" si="17"/>
        <v>5823.9013452914796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>
        <f t="shared" si="17"/>
        <v>10000</v>
      </c>
      <c r="AL29" s="2" t="str">
        <f t="shared" si="17"/>
        <v>N.A.</v>
      </c>
      <c r="AM29" s="2">
        <f t="shared" si="17"/>
        <v>0</v>
      </c>
      <c r="AN29" s="2">
        <f t="shared" si="17"/>
        <v>0</v>
      </c>
      <c r="AO29" s="2" t="str">
        <f t="shared" si="17"/>
        <v>N.A.</v>
      </c>
      <c r="AP29" s="31">
        <f t="shared" si="17"/>
        <v>4319.6345856922289</v>
      </c>
      <c r="AQ29" s="29">
        <f t="shared" si="17"/>
        <v>5539.5888399412624</v>
      </c>
      <c r="AR29" s="30">
        <f t="shared" si="17"/>
        <v>4822.3812405446297</v>
      </c>
    </row>
    <row r="30" spans="1:44" ht="15" customHeight="1" thickBot="1" x14ac:dyDescent="0.3">
      <c r="A30" s="3" t="s">
        <v>15</v>
      </c>
      <c r="B30" s="2">
        <v>1341000</v>
      </c>
      <c r="C30" s="2"/>
      <c r="D30" s="2">
        <v>0</v>
      </c>
      <c r="E30" s="2"/>
      <c r="F30" s="2"/>
      <c r="G30" s="2"/>
      <c r="H30" s="2">
        <v>2008380.0000000007</v>
      </c>
      <c r="I30" s="2"/>
      <c r="J30" s="2">
        <v>0</v>
      </c>
      <c r="K30" s="2"/>
      <c r="L30" s="1">
        <f t="shared" si="18"/>
        <v>3349380.0000000009</v>
      </c>
      <c r="M30" s="29">
        <f t="shared" si="18"/>
        <v>0</v>
      </c>
      <c r="N30" s="30">
        <f t="shared" si="19"/>
        <v>3349380.0000000009</v>
      </c>
      <c r="P30" s="3" t="s">
        <v>15</v>
      </c>
      <c r="Q30" s="2">
        <v>298</v>
      </c>
      <c r="R30" s="2">
        <v>0</v>
      </c>
      <c r="S30" s="2">
        <v>187</v>
      </c>
      <c r="T30" s="2">
        <v>0</v>
      </c>
      <c r="U30" s="2">
        <v>0</v>
      </c>
      <c r="V30" s="2">
        <v>0</v>
      </c>
      <c r="W30" s="2">
        <v>6048</v>
      </c>
      <c r="X30" s="2">
        <v>0</v>
      </c>
      <c r="Y30" s="2">
        <v>1718</v>
      </c>
      <c r="Z30" s="2">
        <v>0</v>
      </c>
      <c r="AA30" s="1">
        <f t="shared" si="20"/>
        <v>8251</v>
      </c>
      <c r="AB30" s="29">
        <f t="shared" si="21"/>
        <v>0</v>
      </c>
      <c r="AC30" s="38">
        <f t="shared" si="22"/>
        <v>8251</v>
      </c>
      <c r="AE30" s="3" t="s">
        <v>15</v>
      </c>
      <c r="AF30" s="2">
        <f t="shared" si="23"/>
        <v>4500</v>
      </c>
      <c r="AG30" s="2" t="str">
        <f t="shared" si="17"/>
        <v>N.A.</v>
      </c>
      <c r="AH30" s="2">
        <f t="shared" si="17"/>
        <v>0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332.07341269841282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31">
        <f t="shared" si="17"/>
        <v>405.93625015149689</v>
      </c>
      <c r="AQ30" s="29" t="str">
        <f t="shared" si="17"/>
        <v>N.A.</v>
      </c>
      <c r="AR30" s="30">
        <f t="shared" si="17"/>
        <v>405.93625015149689</v>
      </c>
    </row>
    <row r="31" spans="1:44" ht="15" customHeight="1" thickBot="1" x14ac:dyDescent="0.3">
      <c r="A31" s="4" t="s">
        <v>16</v>
      </c>
      <c r="B31" s="2">
        <v>13238550.000000002</v>
      </c>
      <c r="C31" s="2">
        <v>5194920</v>
      </c>
      <c r="D31" s="2">
        <v>0</v>
      </c>
      <c r="E31" s="2"/>
      <c r="F31" s="2"/>
      <c r="G31" s="2">
        <v>2350000</v>
      </c>
      <c r="H31" s="2">
        <v>6333379.9999999972</v>
      </c>
      <c r="I31" s="2">
        <v>0</v>
      </c>
      <c r="J31" s="2">
        <v>0</v>
      </c>
      <c r="K31" s="2"/>
      <c r="L31" s="1">
        <f t="shared" ref="L31" si="24">B31+D31+F31+H31+J31</f>
        <v>19571930</v>
      </c>
      <c r="M31" s="29">
        <f t="shared" ref="M31" si="25">C31+E31+G31+I31+K31</f>
        <v>7544920</v>
      </c>
      <c r="N31" s="38">
        <f t="shared" ref="N31" si="26">L31+M31</f>
        <v>27116850</v>
      </c>
      <c r="P31" s="4" t="s">
        <v>16</v>
      </c>
      <c r="Q31" s="2">
        <v>2774</v>
      </c>
      <c r="R31" s="2">
        <v>892</v>
      </c>
      <c r="S31" s="2">
        <v>187</v>
      </c>
      <c r="T31" s="2">
        <v>0</v>
      </c>
      <c r="U31" s="2">
        <v>0</v>
      </c>
      <c r="V31" s="2">
        <v>235</v>
      </c>
      <c r="W31" s="2">
        <v>7238</v>
      </c>
      <c r="X31" s="2">
        <v>235</v>
      </c>
      <c r="Y31" s="2">
        <v>1953</v>
      </c>
      <c r="Z31" s="2">
        <v>0</v>
      </c>
      <c r="AA31" s="1">
        <f t="shared" ref="AA31" si="27">Q31+S31+U31+W31+Y31</f>
        <v>12152</v>
      </c>
      <c r="AB31" s="29">
        <f t="shared" ref="AB31" si="28">R31+T31+V31+X31+Z31</f>
        <v>1362</v>
      </c>
      <c r="AC31" s="30">
        <f t="shared" ref="AC31" si="29">AA31+AB31</f>
        <v>13514</v>
      </c>
      <c r="AE31" s="4" t="s">
        <v>16</v>
      </c>
      <c r="AF31" s="2">
        <f t="shared" si="23"/>
        <v>4772.3684210526326</v>
      </c>
      <c r="AG31" s="2">
        <f t="shared" si="17"/>
        <v>5823.9013452914796</v>
      </c>
      <c r="AH31" s="2">
        <f t="shared" si="17"/>
        <v>0</v>
      </c>
      <c r="AI31" s="2" t="str">
        <f t="shared" si="17"/>
        <v>N.A.</v>
      </c>
      <c r="AJ31" s="2" t="str">
        <f t="shared" si="17"/>
        <v>N.A.</v>
      </c>
      <c r="AK31" s="2">
        <f t="shared" si="17"/>
        <v>10000</v>
      </c>
      <c r="AL31" s="2">
        <f t="shared" si="17"/>
        <v>875.01796076264122</v>
      </c>
      <c r="AM31" s="2">
        <f t="shared" si="17"/>
        <v>0</v>
      </c>
      <c r="AN31" s="2">
        <f t="shared" si="17"/>
        <v>0</v>
      </c>
      <c r="AO31" s="2" t="str">
        <f t="shared" si="17"/>
        <v>N.A.</v>
      </c>
      <c r="AP31" s="31">
        <f t="shared" ref="AP31" si="30">IFERROR(L31/AA31, "N.A.")</f>
        <v>1610.5933179723502</v>
      </c>
      <c r="AQ31" s="29">
        <f t="shared" ref="AQ31" si="31">IFERROR(M31/AB31, "N.A.")</f>
        <v>5539.5888399412624</v>
      </c>
      <c r="AR31" s="30">
        <f t="shared" ref="AR31" si="32">IFERROR(N31/AC31, "N.A.")</f>
        <v>2006.5746633121207</v>
      </c>
    </row>
    <row r="32" spans="1:44" ht="15" customHeight="1" thickBot="1" x14ac:dyDescent="0.3">
      <c r="A32" s="5" t="s">
        <v>0</v>
      </c>
      <c r="B32" s="63">
        <f>B31+C31</f>
        <v>18433470</v>
      </c>
      <c r="C32" s="64"/>
      <c r="D32" s="63">
        <f>D31+E31</f>
        <v>0</v>
      </c>
      <c r="E32" s="64"/>
      <c r="F32" s="63">
        <f>F31+G31</f>
        <v>2350000</v>
      </c>
      <c r="G32" s="64"/>
      <c r="H32" s="63">
        <f>H31+I31</f>
        <v>6333379.9999999972</v>
      </c>
      <c r="I32" s="64"/>
      <c r="J32" s="63">
        <f>J31+K31</f>
        <v>0</v>
      </c>
      <c r="K32" s="64"/>
      <c r="L32" s="63">
        <f>L31+M31</f>
        <v>27116850</v>
      </c>
      <c r="M32" s="67"/>
      <c r="N32" s="39">
        <f>B32+D32+F32+H32+J32</f>
        <v>27116849.999999996</v>
      </c>
      <c r="P32" s="5" t="s">
        <v>0</v>
      </c>
      <c r="Q32" s="63">
        <f>Q31+R31</f>
        <v>3666</v>
      </c>
      <c r="R32" s="64"/>
      <c r="S32" s="63">
        <f>S31+T31</f>
        <v>187</v>
      </c>
      <c r="T32" s="64"/>
      <c r="U32" s="63">
        <f>U31+V31</f>
        <v>235</v>
      </c>
      <c r="V32" s="64"/>
      <c r="W32" s="63">
        <f>W31+X31</f>
        <v>7473</v>
      </c>
      <c r="X32" s="64"/>
      <c r="Y32" s="63">
        <f>Y31+Z31</f>
        <v>1953</v>
      </c>
      <c r="Z32" s="64"/>
      <c r="AA32" s="63">
        <f>AA31+AB31</f>
        <v>13514</v>
      </c>
      <c r="AB32" s="64"/>
      <c r="AC32" s="40">
        <f>Q32+S32+U32+W32+Y32</f>
        <v>13514</v>
      </c>
      <c r="AE32" s="5" t="s">
        <v>0</v>
      </c>
      <c r="AF32" s="65">
        <f>IFERROR(B32/Q32,"N.A.")</f>
        <v>5028.2242225859245</v>
      </c>
      <c r="AG32" s="66"/>
      <c r="AH32" s="65">
        <f>IFERROR(D32/S32,"N.A.")</f>
        <v>0</v>
      </c>
      <c r="AI32" s="66"/>
      <c r="AJ32" s="65">
        <f>IFERROR(F32/U32,"N.A.")</f>
        <v>10000</v>
      </c>
      <c r="AK32" s="66"/>
      <c r="AL32" s="65">
        <f>IFERROR(H32/W32,"N.A.")</f>
        <v>847.50167268834434</v>
      </c>
      <c r="AM32" s="66"/>
      <c r="AN32" s="65">
        <f>IFERROR(J32/Y32,"N.A.")</f>
        <v>0</v>
      </c>
      <c r="AO32" s="66"/>
      <c r="AP32" s="65">
        <f>IFERROR(L32/AA32,"N.A.")</f>
        <v>2006.5746633121207</v>
      </c>
      <c r="AQ32" s="66"/>
      <c r="AR32" s="32">
        <f>IFERROR(N32/AC32, "N.A.")</f>
        <v>2006.5746633121205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536400</v>
      </c>
      <c r="C39" s="2"/>
      <c r="D39" s="2"/>
      <c r="E39" s="2"/>
      <c r="F39" s="2">
        <v>643280</v>
      </c>
      <c r="G39" s="2"/>
      <c r="H39" s="2">
        <v>201025</v>
      </c>
      <c r="I39" s="2"/>
      <c r="J39" s="2">
        <v>0</v>
      </c>
      <c r="K39" s="2"/>
      <c r="L39" s="1">
        <f>B39+D39+F39+H39+J39</f>
        <v>1380705</v>
      </c>
      <c r="M39" s="29">
        <f>C39+E39+G39+I39+K39</f>
        <v>0</v>
      </c>
      <c r="N39" s="30">
        <f>L39+M39</f>
        <v>1380705</v>
      </c>
      <c r="P39" s="3" t="s">
        <v>12</v>
      </c>
      <c r="Q39" s="2">
        <v>298</v>
      </c>
      <c r="R39" s="2">
        <v>0</v>
      </c>
      <c r="S39" s="2">
        <v>0</v>
      </c>
      <c r="T39" s="2">
        <v>0</v>
      </c>
      <c r="U39" s="2">
        <v>187</v>
      </c>
      <c r="V39" s="2">
        <v>0</v>
      </c>
      <c r="W39" s="2">
        <v>859</v>
      </c>
      <c r="X39" s="2">
        <v>0</v>
      </c>
      <c r="Y39" s="2">
        <v>187</v>
      </c>
      <c r="Z39" s="2">
        <v>0</v>
      </c>
      <c r="AA39" s="1">
        <f>Q39+S39+U39+W39+Y39</f>
        <v>1531</v>
      </c>
      <c r="AB39" s="29">
        <f>R39+T39+V39+X39+Z39</f>
        <v>0</v>
      </c>
      <c r="AC39" s="30">
        <f>AA39+AB39</f>
        <v>1531</v>
      </c>
      <c r="AE39" s="3" t="s">
        <v>12</v>
      </c>
      <c r="AF39" s="2">
        <f>IFERROR(B39/Q39, "N.A.")</f>
        <v>1800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3440</v>
      </c>
      <c r="AK39" s="2" t="str">
        <f t="shared" si="33"/>
        <v>N.A.</v>
      </c>
      <c r="AL39" s="2">
        <f t="shared" si="33"/>
        <v>234.0221187427241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31">
        <f t="shared" si="33"/>
        <v>901.83213585891576</v>
      </c>
      <c r="AQ39" s="29" t="str">
        <f t="shared" si="33"/>
        <v>N.A.</v>
      </c>
      <c r="AR39" s="30">
        <f t="shared" si="33"/>
        <v>901.83213585891576</v>
      </c>
    </row>
    <row r="40" spans="1:44" ht="15" customHeight="1" thickBot="1" x14ac:dyDescent="0.3">
      <c r="A40" s="3" t="s">
        <v>13</v>
      </c>
      <c r="B40" s="2">
        <v>1034000</v>
      </c>
      <c r="C40" s="2"/>
      <c r="D40" s="2">
        <v>241230</v>
      </c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1275230</v>
      </c>
      <c r="M40" s="29">
        <f t="shared" si="34"/>
        <v>0</v>
      </c>
      <c r="N40" s="30">
        <f t="shared" ref="N40:N42" si="35">L40+M40</f>
        <v>1275230</v>
      </c>
      <c r="P40" s="3" t="s">
        <v>13</v>
      </c>
      <c r="Q40" s="2">
        <v>470</v>
      </c>
      <c r="R40" s="2">
        <v>0</v>
      </c>
      <c r="S40" s="2">
        <v>374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844</v>
      </c>
      <c r="AB40" s="29">
        <f t="shared" si="36"/>
        <v>0</v>
      </c>
      <c r="AC40" s="30">
        <f t="shared" ref="AC40:AC42" si="37">AA40+AB40</f>
        <v>844</v>
      </c>
      <c r="AE40" s="3" t="s">
        <v>13</v>
      </c>
      <c r="AF40" s="2">
        <f t="shared" ref="AF40:AF43" si="38">IFERROR(B40/Q40, "N.A.")</f>
        <v>2200</v>
      </c>
      <c r="AG40" s="2" t="str">
        <f t="shared" si="33"/>
        <v>N.A.</v>
      </c>
      <c r="AH40" s="2">
        <f t="shared" si="33"/>
        <v>645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31">
        <f t="shared" si="33"/>
        <v>1510.9360189573461</v>
      </c>
      <c r="AQ40" s="29" t="str">
        <f t="shared" si="33"/>
        <v>N.A.</v>
      </c>
      <c r="AR40" s="30">
        <f t="shared" si="33"/>
        <v>1510.9360189573461</v>
      </c>
    </row>
    <row r="41" spans="1:44" ht="15" customHeight="1" thickBot="1" x14ac:dyDescent="0.3">
      <c r="A41" s="3" t="s">
        <v>14</v>
      </c>
      <c r="B41" s="2">
        <v>1212600</v>
      </c>
      <c r="C41" s="2">
        <v>4817500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4"/>
        <v>1212600</v>
      </c>
      <c r="M41" s="29">
        <f t="shared" si="34"/>
        <v>4817500</v>
      </c>
      <c r="N41" s="30">
        <f t="shared" si="35"/>
        <v>6030100</v>
      </c>
      <c r="P41" s="3" t="s">
        <v>14</v>
      </c>
      <c r="Q41" s="2">
        <v>235</v>
      </c>
      <c r="R41" s="2">
        <v>1410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235</v>
      </c>
      <c r="Z41" s="2">
        <v>0</v>
      </c>
      <c r="AA41" s="1">
        <f t="shared" si="36"/>
        <v>470</v>
      </c>
      <c r="AB41" s="29">
        <f t="shared" si="36"/>
        <v>1410</v>
      </c>
      <c r="AC41" s="30">
        <f t="shared" si="37"/>
        <v>1880</v>
      </c>
      <c r="AE41" s="3" t="s">
        <v>14</v>
      </c>
      <c r="AF41" s="2">
        <f t="shared" si="38"/>
        <v>5160</v>
      </c>
      <c r="AG41" s="2">
        <f t="shared" si="33"/>
        <v>3416.6666666666665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>
        <f t="shared" si="33"/>
        <v>0</v>
      </c>
      <c r="AO41" s="2" t="str">
        <f t="shared" si="33"/>
        <v>N.A.</v>
      </c>
      <c r="AP41" s="31">
        <f t="shared" si="33"/>
        <v>2580</v>
      </c>
      <c r="AQ41" s="29">
        <f t="shared" si="33"/>
        <v>3416.6666666666665</v>
      </c>
      <c r="AR41" s="30">
        <f t="shared" si="33"/>
        <v>3207.5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750910.00000000012</v>
      </c>
      <c r="I42" s="2"/>
      <c r="J42" s="2">
        <v>0</v>
      </c>
      <c r="K42" s="2"/>
      <c r="L42" s="1">
        <f t="shared" si="34"/>
        <v>750910.00000000012</v>
      </c>
      <c r="M42" s="29">
        <f t="shared" si="34"/>
        <v>0</v>
      </c>
      <c r="N42" s="30">
        <f t="shared" si="35"/>
        <v>750910.00000000012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1081</v>
      </c>
      <c r="X42" s="2">
        <v>0</v>
      </c>
      <c r="Y42" s="2">
        <v>1046</v>
      </c>
      <c r="Z42" s="2">
        <v>0</v>
      </c>
      <c r="AA42" s="1">
        <f t="shared" si="36"/>
        <v>2127</v>
      </c>
      <c r="AB42" s="29">
        <f t="shared" si="36"/>
        <v>0</v>
      </c>
      <c r="AC42" s="30">
        <f t="shared" si="37"/>
        <v>2127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>
        <f t="shared" si="33"/>
        <v>694.64384828862171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31">
        <f t="shared" si="33"/>
        <v>353.03714151386936</v>
      </c>
      <c r="AQ42" s="29" t="str">
        <f t="shared" si="33"/>
        <v>N.A.</v>
      </c>
      <c r="AR42" s="30">
        <f t="shared" si="33"/>
        <v>353.03714151386936</v>
      </c>
    </row>
    <row r="43" spans="1:44" ht="15" customHeight="1" thickBot="1" x14ac:dyDescent="0.3">
      <c r="A43" s="4" t="s">
        <v>16</v>
      </c>
      <c r="B43" s="2">
        <v>2783000</v>
      </c>
      <c r="C43" s="2">
        <v>4817500</v>
      </c>
      <c r="D43" s="2">
        <v>241230</v>
      </c>
      <c r="E43" s="2"/>
      <c r="F43" s="2">
        <v>643280</v>
      </c>
      <c r="G43" s="2"/>
      <c r="H43" s="2">
        <v>951935</v>
      </c>
      <c r="I43" s="2"/>
      <c r="J43" s="2">
        <v>0</v>
      </c>
      <c r="K43" s="2"/>
      <c r="L43" s="1">
        <f t="shared" ref="L43" si="39">B43+D43+F43+H43+J43</f>
        <v>4619445</v>
      </c>
      <c r="M43" s="29">
        <f t="shared" ref="M43" si="40">C43+E43+G43+I43+K43</f>
        <v>4817500</v>
      </c>
      <c r="N43" s="38">
        <f t="shared" ref="N43" si="41">L43+M43</f>
        <v>9436945</v>
      </c>
      <c r="P43" s="4" t="s">
        <v>16</v>
      </c>
      <c r="Q43" s="2">
        <v>1003</v>
      </c>
      <c r="R43" s="2">
        <v>1410</v>
      </c>
      <c r="S43" s="2">
        <v>374</v>
      </c>
      <c r="T43" s="2">
        <v>0</v>
      </c>
      <c r="U43" s="2">
        <v>187</v>
      </c>
      <c r="V43" s="2">
        <v>0</v>
      </c>
      <c r="W43" s="2">
        <v>1940</v>
      </c>
      <c r="X43" s="2">
        <v>0</v>
      </c>
      <c r="Y43" s="2">
        <v>1468</v>
      </c>
      <c r="Z43" s="2">
        <v>0</v>
      </c>
      <c r="AA43" s="1">
        <f t="shared" ref="AA43" si="42">Q43+S43+U43+W43+Y43</f>
        <v>4972</v>
      </c>
      <c r="AB43" s="29">
        <f t="shared" ref="AB43" si="43">R43+T43+V43+X43+Z43</f>
        <v>1410</v>
      </c>
      <c r="AC43" s="38">
        <f t="shared" ref="AC43" si="44">AA43+AB43</f>
        <v>6382</v>
      </c>
      <c r="AE43" s="4" t="s">
        <v>16</v>
      </c>
      <c r="AF43" s="2">
        <f t="shared" si="38"/>
        <v>2774.6759720837485</v>
      </c>
      <c r="AG43" s="2">
        <f t="shared" si="33"/>
        <v>3416.6666666666665</v>
      </c>
      <c r="AH43" s="2">
        <f t="shared" si="33"/>
        <v>645</v>
      </c>
      <c r="AI43" s="2" t="str">
        <f t="shared" si="33"/>
        <v>N.A.</v>
      </c>
      <c r="AJ43" s="2">
        <f t="shared" si="33"/>
        <v>3440</v>
      </c>
      <c r="AK43" s="2" t="str">
        <f t="shared" si="33"/>
        <v>N.A.</v>
      </c>
      <c r="AL43" s="2">
        <f t="shared" si="33"/>
        <v>490.68814432989689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31">
        <f t="shared" ref="AP43" si="45">IFERROR(L43/AA43, "N.A.")</f>
        <v>929.09191472244572</v>
      </c>
      <c r="AQ43" s="29">
        <f t="shared" ref="AQ43" si="46">IFERROR(M43/AB43, "N.A.")</f>
        <v>3416.6666666666665</v>
      </c>
      <c r="AR43" s="30">
        <f t="shared" ref="AR43" si="47">IFERROR(N43/AC43, "N.A.")</f>
        <v>1478.6814478219994</v>
      </c>
    </row>
    <row r="44" spans="1:44" ht="15" customHeight="1" thickBot="1" x14ac:dyDescent="0.3">
      <c r="A44" s="5" t="s">
        <v>0</v>
      </c>
      <c r="B44" s="63">
        <f>B43+C43</f>
        <v>7600500</v>
      </c>
      <c r="C44" s="64"/>
      <c r="D44" s="63">
        <f>D43+E43</f>
        <v>241230</v>
      </c>
      <c r="E44" s="64"/>
      <c r="F44" s="63">
        <f>F43+G43</f>
        <v>643280</v>
      </c>
      <c r="G44" s="64"/>
      <c r="H44" s="63">
        <f>H43+I43</f>
        <v>951935</v>
      </c>
      <c r="I44" s="64"/>
      <c r="J44" s="63">
        <f>J43+K43</f>
        <v>0</v>
      </c>
      <c r="K44" s="64"/>
      <c r="L44" s="63">
        <f>L43+M43</f>
        <v>9436945</v>
      </c>
      <c r="M44" s="67"/>
      <c r="N44" s="39">
        <f>B44+D44+F44+H44+J44</f>
        <v>9436945</v>
      </c>
      <c r="P44" s="5" t="s">
        <v>0</v>
      </c>
      <c r="Q44" s="63">
        <f>Q43+R43</f>
        <v>2413</v>
      </c>
      <c r="R44" s="64"/>
      <c r="S44" s="63">
        <f>S43+T43</f>
        <v>374</v>
      </c>
      <c r="T44" s="64"/>
      <c r="U44" s="63">
        <f>U43+V43</f>
        <v>187</v>
      </c>
      <c r="V44" s="64"/>
      <c r="W44" s="63">
        <f>W43+X43</f>
        <v>1940</v>
      </c>
      <c r="X44" s="64"/>
      <c r="Y44" s="63">
        <f>Y43+Z43</f>
        <v>1468</v>
      </c>
      <c r="Z44" s="64"/>
      <c r="AA44" s="63">
        <f>AA43+AB43</f>
        <v>6382</v>
      </c>
      <c r="AB44" s="67"/>
      <c r="AC44" s="39">
        <f>Q44+S44+U44+W44+Y44</f>
        <v>6382</v>
      </c>
      <c r="AE44" s="5" t="s">
        <v>0</v>
      </c>
      <c r="AF44" s="65">
        <f>IFERROR(B44/Q44,"N.A.")</f>
        <v>3149.8135101533362</v>
      </c>
      <c r="AG44" s="66"/>
      <c r="AH44" s="65">
        <f>IFERROR(D44/S44,"N.A.")</f>
        <v>645</v>
      </c>
      <c r="AI44" s="66"/>
      <c r="AJ44" s="65">
        <f>IFERROR(F44/U44,"N.A.")</f>
        <v>3440</v>
      </c>
      <c r="AK44" s="66"/>
      <c r="AL44" s="65">
        <f>IFERROR(H44/W44,"N.A.")</f>
        <v>490.68814432989689</v>
      </c>
      <c r="AM44" s="66"/>
      <c r="AN44" s="65">
        <f>IFERROR(J44/Y44,"N.A.")</f>
        <v>0</v>
      </c>
      <c r="AO44" s="66"/>
      <c r="AP44" s="65">
        <f>IFERROR(L44/AA44,"N.A.")</f>
        <v>1478.6814478219994</v>
      </c>
      <c r="AQ44" s="66"/>
      <c r="AR44" s="32">
        <f>IFERROR(N44/AC44, "N.A.")</f>
        <v>1478.6814478219994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>
        <v>1659000</v>
      </c>
      <c r="G15" s="2"/>
      <c r="H15" s="2">
        <v>6905548</v>
      </c>
      <c r="I15" s="2"/>
      <c r="J15" s="2">
        <v>0</v>
      </c>
      <c r="K15" s="2"/>
      <c r="L15" s="1">
        <f>B15+D15+F15+H15+J15</f>
        <v>8564548</v>
      </c>
      <c r="M15" s="29">
        <f>C15+E15+G15+I15+K15</f>
        <v>0</v>
      </c>
      <c r="N15" s="30">
        <f>L15+M15</f>
        <v>8564548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158</v>
      </c>
      <c r="V15" s="2">
        <v>0</v>
      </c>
      <c r="W15" s="2">
        <v>1106</v>
      </c>
      <c r="X15" s="2">
        <v>0</v>
      </c>
      <c r="Y15" s="2">
        <v>158</v>
      </c>
      <c r="Z15" s="2">
        <v>0</v>
      </c>
      <c r="AA15" s="1">
        <f>Q15+S15+U15+W15+Y15</f>
        <v>1422</v>
      </c>
      <c r="AB15" s="29">
        <f>R15+T15+V15+X15+Z15</f>
        <v>0</v>
      </c>
      <c r="AC15" s="30">
        <f>AA15+AB15</f>
        <v>1422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10500</v>
      </c>
      <c r="AK15" s="2" t="str">
        <f t="shared" si="0"/>
        <v>N.A.</v>
      </c>
      <c r="AL15" s="2">
        <f t="shared" si="0"/>
        <v>6243.7142857142853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6022.8888888888887</v>
      </c>
      <c r="AQ15" s="29" t="str">
        <f t="shared" si="0"/>
        <v>N.A.</v>
      </c>
      <c r="AR15" s="30">
        <f t="shared" si="0"/>
        <v>6022.8888888888887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29">
        <f t="shared" si="1"/>
        <v>0</v>
      </c>
      <c r="N16" s="30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29">
        <f t="shared" si="3"/>
        <v>0</v>
      </c>
      <c r="AC16" s="30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 t="str">
        <f t="shared" si="0"/>
        <v>N.A.</v>
      </c>
      <c r="AQ16" s="29" t="str">
        <f t="shared" si="0"/>
        <v>N.A.</v>
      </c>
      <c r="AR16" s="30" t="str">
        <f t="shared" si="0"/>
        <v>N.A.</v>
      </c>
    </row>
    <row r="17" spans="1:44" ht="15" customHeight="1" thickBot="1" x14ac:dyDescent="0.3">
      <c r="A17" s="3" t="s">
        <v>14</v>
      </c>
      <c r="B17" s="2">
        <v>3139460</v>
      </c>
      <c r="C17" s="2">
        <v>12270280</v>
      </c>
      <c r="D17" s="2"/>
      <c r="E17" s="2"/>
      <c r="F17" s="2"/>
      <c r="G17" s="2"/>
      <c r="H17" s="2"/>
      <c r="I17" s="2">
        <v>6378460</v>
      </c>
      <c r="J17" s="2"/>
      <c r="K17" s="2"/>
      <c r="L17" s="1">
        <f t="shared" si="1"/>
        <v>3139460</v>
      </c>
      <c r="M17" s="29">
        <f t="shared" si="1"/>
        <v>18648740</v>
      </c>
      <c r="N17" s="30">
        <f t="shared" si="2"/>
        <v>21788200</v>
      </c>
      <c r="P17" s="3" t="s">
        <v>14</v>
      </c>
      <c r="Q17" s="2">
        <v>474</v>
      </c>
      <c r="R17" s="2">
        <v>1422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632</v>
      </c>
      <c r="Y17" s="2">
        <v>0</v>
      </c>
      <c r="Z17" s="2">
        <v>0</v>
      </c>
      <c r="AA17" s="1">
        <f t="shared" si="3"/>
        <v>474</v>
      </c>
      <c r="AB17" s="29">
        <f t="shared" si="3"/>
        <v>2054</v>
      </c>
      <c r="AC17" s="30">
        <f t="shared" si="4"/>
        <v>2528</v>
      </c>
      <c r="AE17" s="3" t="s">
        <v>14</v>
      </c>
      <c r="AF17" s="2">
        <f t="shared" si="5"/>
        <v>6623.333333333333</v>
      </c>
      <c r="AG17" s="2">
        <f t="shared" si="0"/>
        <v>8628.8888888888887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10092.5</v>
      </c>
      <c r="AN17" s="2" t="str">
        <f t="shared" si="0"/>
        <v>N.A.</v>
      </c>
      <c r="AO17" s="2" t="str">
        <f t="shared" si="0"/>
        <v>N.A.</v>
      </c>
      <c r="AP17" s="31">
        <f t="shared" si="0"/>
        <v>6623.333333333333</v>
      </c>
      <c r="AQ17" s="29">
        <f t="shared" si="0"/>
        <v>9079.2307692307695</v>
      </c>
      <c r="AR17" s="30">
        <f t="shared" si="0"/>
        <v>8618.75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1182156</v>
      </c>
      <c r="I18" s="2"/>
      <c r="J18" s="2"/>
      <c r="K18" s="2"/>
      <c r="L18" s="1">
        <f t="shared" si="1"/>
        <v>1182156</v>
      </c>
      <c r="M18" s="29">
        <f t="shared" si="1"/>
        <v>0</v>
      </c>
      <c r="N18" s="30">
        <f t="shared" si="2"/>
        <v>1182156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316</v>
      </c>
      <c r="X18" s="2">
        <v>0</v>
      </c>
      <c r="Y18" s="2">
        <v>0</v>
      </c>
      <c r="Z18" s="2">
        <v>0</v>
      </c>
      <c r="AA18" s="1">
        <f t="shared" si="3"/>
        <v>316</v>
      </c>
      <c r="AB18" s="29">
        <f t="shared" si="3"/>
        <v>0</v>
      </c>
      <c r="AC18" s="38">
        <f t="shared" si="4"/>
        <v>316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3741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>
        <f t="shared" si="0"/>
        <v>3741</v>
      </c>
      <c r="AQ18" s="29" t="str">
        <f t="shared" si="0"/>
        <v>N.A.</v>
      </c>
      <c r="AR18" s="30">
        <f t="shared" si="0"/>
        <v>3741</v>
      </c>
    </row>
    <row r="19" spans="1:44" ht="15" customHeight="1" thickBot="1" x14ac:dyDescent="0.3">
      <c r="A19" s="4" t="s">
        <v>16</v>
      </c>
      <c r="B19" s="2">
        <v>3139460</v>
      </c>
      <c r="C19" s="2">
        <v>12270280</v>
      </c>
      <c r="D19" s="2"/>
      <c r="E19" s="2"/>
      <c r="F19" s="2">
        <v>1659000</v>
      </c>
      <c r="G19" s="2"/>
      <c r="H19" s="2">
        <v>8087704.0000000019</v>
      </c>
      <c r="I19" s="2">
        <v>6378460</v>
      </c>
      <c r="J19" s="2">
        <v>0</v>
      </c>
      <c r="K19" s="2"/>
      <c r="L19" s="1">
        <f t="shared" ref="L19" si="6">B19+D19+F19+H19+J19</f>
        <v>12886164.000000002</v>
      </c>
      <c r="M19" s="29">
        <f t="shared" ref="M19" si="7">C19+E19+G19+I19+K19</f>
        <v>18648740</v>
      </c>
      <c r="N19" s="38">
        <f t="shared" ref="N19" si="8">L19+M19</f>
        <v>31534904</v>
      </c>
      <c r="P19" s="4" t="s">
        <v>16</v>
      </c>
      <c r="Q19" s="2">
        <v>474</v>
      </c>
      <c r="R19" s="2">
        <v>1422</v>
      </c>
      <c r="S19" s="2">
        <v>0</v>
      </c>
      <c r="T19" s="2">
        <v>0</v>
      </c>
      <c r="U19" s="2">
        <v>158</v>
      </c>
      <c r="V19" s="2">
        <v>0</v>
      </c>
      <c r="W19" s="2">
        <v>1422</v>
      </c>
      <c r="X19" s="2">
        <v>632</v>
      </c>
      <c r="Y19" s="2">
        <v>158</v>
      </c>
      <c r="Z19" s="2">
        <v>0</v>
      </c>
      <c r="AA19" s="1">
        <f t="shared" ref="AA19" si="9">Q19+S19+U19+W19+Y19</f>
        <v>2212</v>
      </c>
      <c r="AB19" s="29">
        <f t="shared" ref="AB19" si="10">R19+T19+V19+X19+Z19</f>
        <v>2054</v>
      </c>
      <c r="AC19" s="30">
        <f t="shared" ref="AC19" si="11">AA19+AB19</f>
        <v>4266</v>
      </c>
      <c r="AE19" s="4" t="s">
        <v>16</v>
      </c>
      <c r="AF19" s="2">
        <f t="shared" si="5"/>
        <v>6623.333333333333</v>
      </c>
      <c r="AG19" s="2">
        <f t="shared" si="0"/>
        <v>8628.8888888888887</v>
      </c>
      <c r="AH19" s="2" t="str">
        <f t="shared" si="0"/>
        <v>N.A.</v>
      </c>
      <c r="AI19" s="2" t="str">
        <f t="shared" si="0"/>
        <v>N.A.</v>
      </c>
      <c r="AJ19" s="2">
        <f t="shared" si="0"/>
        <v>10500</v>
      </c>
      <c r="AK19" s="2" t="str">
        <f t="shared" si="0"/>
        <v>N.A.</v>
      </c>
      <c r="AL19" s="2">
        <f t="shared" si="0"/>
        <v>5687.5555555555566</v>
      </c>
      <c r="AM19" s="2">
        <f t="shared" si="0"/>
        <v>10092.5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5825.5714285714294</v>
      </c>
      <c r="AQ19" s="29">
        <f t="shared" ref="AQ19" si="13">IFERROR(M19/AB19, "N.A.")</f>
        <v>9079.2307692307695</v>
      </c>
      <c r="AR19" s="30">
        <f t="shared" ref="AR19" si="14">IFERROR(N19/AC19, "N.A.")</f>
        <v>7392.1481481481478</v>
      </c>
    </row>
    <row r="20" spans="1:44" ht="15" customHeight="1" thickBot="1" x14ac:dyDescent="0.3">
      <c r="A20" s="5" t="s">
        <v>0</v>
      </c>
      <c r="B20" s="63">
        <f>B19+C19</f>
        <v>15409740</v>
      </c>
      <c r="C20" s="64"/>
      <c r="D20" s="63">
        <f>D19+E19</f>
        <v>0</v>
      </c>
      <c r="E20" s="64"/>
      <c r="F20" s="63">
        <f>F19+G19</f>
        <v>1659000</v>
      </c>
      <c r="G20" s="64"/>
      <c r="H20" s="63">
        <f>H19+I19</f>
        <v>14466164.000000002</v>
      </c>
      <c r="I20" s="64"/>
      <c r="J20" s="63">
        <f>J19+K19</f>
        <v>0</v>
      </c>
      <c r="K20" s="64"/>
      <c r="L20" s="63">
        <f>L19+M19</f>
        <v>31534904</v>
      </c>
      <c r="M20" s="67"/>
      <c r="N20" s="39">
        <f>B20+D20+F20+H20+J20</f>
        <v>31534904</v>
      </c>
      <c r="P20" s="5" t="s">
        <v>0</v>
      </c>
      <c r="Q20" s="63">
        <f>Q19+R19</f>
        <v>1896</v>
      </c>
      <c r="R20" s="64"/>
      <c r="S20" s="63">
        <f>S19+T19</f>
        <v>0</v>
      </c>
      <c r="T20" s="64"/>
      <c r="U20" s="63">
        <f>U19+V19</f>
        <v>158</v>
      </c>
      <c r="V20" s="64"/>
      <c r="W20" s="63">
        <f>W19+X19</f>
        <v>2054</v>
      </c>
      <c r="X20" s="64"/>
      <c r="Y20" s="63">
        <f>Y19+Z19</f>
        <v>158</v>
      </c>
      <c r="Z20" s="64"/>
      <c r="AA20" s="63">
        <f>AA19+AB19</f>
        <v>4266</v>
      </c>
      <c r="AB20" s="64"/>
      <c r="AC20" s="40">
        <f>Q20+S20+U20+W20+Y20</f>
        <v>4266</v>
      </c>
      <c r="AE20" s="5" t="s">
        <v>0</v>
      </c>
      <c r="AF20" s="65">
        <f>IFERROR(B20/Q20,"N.A.")</f>
        <v>8127.5</v>
      </c>
      <c r="AG20" s="66"/>
      <c r="AH20" s="65" t="str">
        <f>IFERROR(D20/S20,"N.A.")</f>
        <v>N.A.</v>
      </c>
      <c r="AI20" s="66"/>
      <c r="AJ20" s="65">
        <f>IFERROR(F20/U20,"N.A.")</f>
        <v>10500</v>
      </c>
      <c r="AK20" s="66"/>
      <c r="AL20" s="65">
        <f>IFERROR(H20/W20,"N.A.")</f>
        <v>7042.923076923078</v>
      </c>
      <c r="AM20" s="66"/>
      <c r="AN20" s="65">
        <f>IFERROR(J20/Y20,"N.A.")</f>
        <v>0</v>
      </c>
      <c r="AO20" s="66"/>
      <c r="AP20" s="65">
        <f>IFERROR(L20/AA20,"N.A.")</f>
        <v>7392.1481481481478</v>
      </c>
      <c r="AQ20" s="66"/>
      <c r="AR20" s="32">
        <f>IFERROR(N20/AC20, "N.A.")</f>
        <v>7392.1481481481478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1659000</v>
      </c>
      <c r="G27" s="2"/>
      <c r="H27" s="2">
        <v>6905548</v>
      </c>
      <c r="I27" s="2"/>
      <c r="J27" s="2"/>
      <c r="K27" s="2"/>
      <c r="L27" s="1">
        <f>B27+D27+F27+H27+J27</f>
        <v>8564548</v>
      </c>
      <c r="M27" s="29">
        <f>C27+E27+G27+I27+K27</f>
        <v>0</v>
      </c>
      <c r="N27" s="30">
        <f>L27+M27</f>
        <v>8564548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158</v>
      </c>
      <c r="V27" s="2">
        <v>0</v>
      </c>
      <c r="W27" s="2">
        <v>1106</v>
      </c>
      <c r="X27" s="2">
        <v>0</v>
      </c>
      <c r="Y27" s="2">
        <v>0</v>
      </c>
      <c r="Z27" s="2">
        <v>0</v>
      </c>
      <c r="AA27" s="1">
        <f>Q27+S27+U27+W27+Y27</f>
        <v>1264</v>
      </c>
      <c r="AB27" s="29">
        <f>R27+T27+V27+X27+Z27</f>
        <v>0</v>
      </c>
      <c r="AC27" s="30">
        <f>AA27+AB27</f>
        <v>1264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10500</v>
      </c>
      <c r="AK27" s="2" t="str">
        <f t="shared" si="15"/>
        <v>N.A.</v>
      </c>
      <c r="AL27" s="2">
        <f t="shared" si="15"/>
        <v>6243.7142857142853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6775.75</v>
      </c>
      <c r="AQ27" s="29" t="str">
        <f t="shared" si="15"/>
        <v>N.A.</v>
      </c>
      <c r="AR27" s="30">
        <f t="shared" si="15"/>
        <v>6775.75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29">
        <f t="shared" si="16"/>
        <v>0</v>
      </c>
      <c r="N28" s="30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29">
        <f t="shared" si="18"/>
        <v>0</v>
      </c>
      <c r="AC28" s="30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 t="str">
        <f t="shared" si="15"/>
        <v>N.A.</v>
      </c>
      <c r="AQ28" s="29" t="str">
        <f t="shared" si="15"/>
        <v>N.A.</v>
      </c>
      <c r="AR28" s="30" t="str">
        <f t="shared" si="15"/>
        <v>N.A.</v>
      </c>
    </row>
    <row r="29" spans="1:44" ht="15" customHeight="1" thickBot="1" x14ac:dyDescent="0.3">
      <c r="A29" s="3" t="s">
        <v>14</v>
      </c>
      <c r="B29" s="2">
        <v>2528000</v>
      </c>
      <c r="C29" s="2">
        <v>7688280</v>
      </c>
      <c r="D29" s="2"/>
      <c r="E29" s="2"/>
      <c r="F29" s="2"/>
      <c r="G29" s="2"/>
      <c r="H29" s="2"/>
      <c r="I29" s="2">
        <v>4000560</v>
      </c>
      <c r="J29" s="2"/>
      <c r="K29" s="2"/>
      <c r="L29" s="1">
        <f t="shared" si="16"/>
        <v>2528000</v>
      </c>
      <c r="M29" s="29">
        <f t="shared" si="16"/>
        <v>11688840</v>
      </c>
      <c r="N29" s="30">
        <f t="shared" si="17"/>
        <v>14216840</v>
      </c>
      <c r="P29" s="3" t="s">
        <v>14</v>
      </c>
      <c r="Q29" s="2">
        <v>316</v>
      </c>
      <c r="R29" s="2">
        <v>948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474</v>
      </c>
      <c r="Y29" s="2">
        <v>0</v>
      </c>
      <c r="Z29" s="2">
        <v>0</v>
      </c>
      <c r="AA29" s="1">
        <f t="shared" si="18"/>
        <v>316</v>
      </c>
      <c r="AB29" s="29">
        <f t="shared" si="18"/>
        <v>1422</v>
      </c>
      <c r="AC29" s="30">
        <f t="shared" si="19"/>
        <v>1738</v>
      </c>
      <c r="AE29" s="3" t="s">
        <v>14</v>
      </c>
      <c r="AF29" s="2">
        <f t="shared" si="20"/>
        <v>8000</v>
      </c>
      <c r="AG29" s="2">
        <f t="shared" si="15"/>
        <v>8110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8440</v>
      </c>
      <c r="AN29" s="2" t="str">
        <f t="shared" si="15"/>
        <v>N.A.</v>
      </c>
      <c r="AO29" s="2" t="str">
        <f t="shared" si="15"/>
        <v>N.A.</v>
      </c>
      <c r="AP29" s="31">
        <f t="shared" si="15"/>
        <v>8000</v>
      </c>
      <c r="AQ29" s="29">
        <f t="shared" si="15"/>
        <v>8220</v>
      </c>
      <c r="AR29" s="30">
        <f t="shared" si="15"/>
        <v>8180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1182156</v>
      </c>
      <c r="I30" s="2"/>
      <c r="J30" s="2"/>
      <c r="K30" s="2"/>
      <c r="L30" s="1">
        <f t="shared" si="16"/>
        <v>1182156</v>
      </c>
      <c r="M30" s="29">
        <f t="shared" si="16"/>
        <v>0</v>
      </c>
      <c r="N30" s="30">
        <f t="shared" si="17"/>
        <v>1182156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316</v>
      </c>
      <c r="X30" s="2">
        <v>0</v>
      </c>
      <c r="Y30" s="2">
        <v>0</v>
      </c>
      <c r="Z30" s="2">
        <v>0</v>
      </c>
      <c r="AA30" s="1">
        <f t="shared" si="18"/>
        <v>316</v>
      </c>
      <c r="AB30" s="29">
        <f t="shared" si="18"/>
        <v>0</v>
      </c>
      <c r="AC30" s="38">
        <f t="shared" si="19"/>
        <v>316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3741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>
        <f t="shared" si="15"/>
        <v>3741</v>
      </c>
      <c r="AQ30" s="29" t="str">
        <f t="shared" si="15"/>
        <v>N.A.</v>
      </c>
      <c r="AR30" s="30">
        <f t="shared" si="15"/>
        <v>3741</v>
      </c>
    </row>
    <row r="31" spans="1:44" ht="15" customHeight="1" thickBot="1" x14ac:dyDescent="0.3">
      <c r="A31" s="4" t="s">
        <v>16</v>
      </c>
      <c r="B31" s="2">
        <v>2528000</v>
      </c>
      <c r="C31" s="2">
        <v>7688280</v>
      </c>
      <c r="D31" s="2"/>
      <c r="E31" s="2"/>
      <c r="F31" s="2">
        <v>1659000</v>
      </c>
      <c r="G31" s="2"/>
      <c r="H31" s="2">
        <v>8087704.0000000019</v>
      </c>
      <c r="I31" s="2">
        <v>4000560</v>
      </c>
      <c r="J31" s="2"/>
      <c r="K31" s="2"/>
      <c r="L31" s="1">
        <f t="shared" ref="L31" si="21">B31+D31+F31+H31+J31</f>
        <v>12274704.000000002</v>
      </c>
      <c r="M31" s="29">
        <f t="shared" ref="M31" si="22">C31+E31+G31+I31+K31</f>
        <v>11688840</v>
      </c>
      <c r="N31" s="38">
        <f t="shared" ref="N31" si="23">L31+M31</f>
        <v>23963544</v>
      </c>
      <c r="P31" s="4" t="s">
        <v>16</v>
      </c>
      <c r="Q31" s="2">
        <v>316</v>
      </c>
      <c r="R31" s="2">
        <v>948</v>
      </c>
      <c r="S31" s="2">
        <v>0</v>
      </c>
      <c r="T31" s="2">
        <v>0</v>
      </c>
      <c r="U31" s="2">
        <v>158</v>
      </c>
      <c r="V31" s="2">
        <v>0</v>
      </c>
      <c r="W31" s="2">
        <v>1422</v>
      </c>
      <c r="X31" s="2">
        <v>474</v>
      </c>
      <c r="Y31" s="2">
        <v>0</v>
      </c>
      <c r="Z31" s="2">
        <v>0</v>
      </c>
      <c r="AA31" s="1">
        <f t="shared" ref="AA31" si="24">Q31+S31+U31+W31+Y31</f>
        <v>1896</v>
      </c>
      <c r="AB31" s="29">
        <f t="shared" ref="AB31" si="25">R31+T31+V31+X31+Z31</f>
        <v>1422</v>
      </c>
      <c r="AC31" s="30">
        <f t="shared" ref="AC31" si="26">AA31+AB31</f>
        <v>3318</v>
      </c>
      <c r="AE31" s="4" t="s">
        <v>16</v>
      </c>
      <c r="AF31" s="2">
        <f t="shared" si="20"/>
        <v>8000</v>
      </c>
      <c r="AG31" s="2">
        <f t="shared" si="15"/>
        <v>8110</v>
      </c>
      <c r="AH31" s="2" t="str">
        <f t="shared" si="15"/>
        <v>N.A.</v>
      </c>
      <c r="AI31" s="2" t="str">
        <f t="shared" si="15"/>
        <v>N.A.</v>
      </c>
      <c r="AJ31" s="2">
        <f t="shared" si="15"/>
        <v>10500</v>
      </c>
      <c r="AK31" s="2" t="str">
        <f t="shared" si="15"/>
        <v>N.A.</v>
      </c>
      <c r="AL31" s="2">
        <f t="shared" si="15"/>
        <v>5687.5555555555566</v>
      </c>
      <c r="AM31" s="2">
        <f t="shared" si="15"/>
        <v>8440</v>
      </c>
      <c r="AN31" s="2" t="str">
        <f t="shared" si="15"/>
        <v>N.A.</v>
      </c>
      <c r="AO31" s="2" t="str">
        <f t="shared" si="15"/>
        <v>N.A.</v>
      </c>
      <c r="AP31" s="31">
        <f t="shared" ref="AP31" si="27">IFERROR(L31/AA31, "N.A.")</f>
        <v>6474.0000000000009</v>
      </c>
      <c r="AQ31" s="29">
        <f t="shared" ref="AQ31" si="28">IFERROR(M31/AB31, "N.A.")</f>
        <v>8220</v>
      </c>
      <c r="AR31" s="30">
        <f t="shared" ref="AR31" si="29">IFERROR(N31/AC31, "N.A.")</f>
        <v>7222.2857142857147</v>
      </c>
    </row>
    <row r="32" spans="1:44" ht="15" customHeight="1" thickBot="1" x14ac:dyDescent="0.3">
      <c r="A32" s="5" t="s">
        <v>0</v>
      </c>
      <c r="B32" s="63">
        <f>B31+C31</f>
        <v>10216280</v>
      </c>
      <c r="C32" s="64"/>
      <c r="D32" s="63">
        <f>D31+E31</f>
        <v>0</v>
      </c>
      <c r="E32" s="64"/>
      <c r="F32" s="63">
        <f>F31+G31</f>
        <v>1659000</v>
      </c>
      <c r="G32" s="64"/>
      <c r="H32" s="63">
        <f>H31+I31</f>
        <v>12088264.000000002</v>
      </c>
      <c r="I32" s="64"/>
      <c r="J32" s="63">
        <f>J31+K31</f>
        <v>0</v>
      </c>
      <c r="K32" s="64"/>
      <c r="L32" s="63">
        <f>L31+M31</f>
        <v>23963544</v>
      </c>
      <c r="M32" s="67"/>
      <c r="N32" s="39">
        <f>B32+D32+F32+H32+J32</f>
        <v>23963544</v>
      </c>
      <c r="P32" s="5" t="s">
        <v>0</v>
      </c>
      <c r="Q32" s="63">
        <f>Q31+R31</f>
        <v>1264</v>
      </c>
      <c r="R32" s="64"/>
      <c r="S32" s="63">
        <f>S31+T31</f>
        <v>0</v>
      </c>
      <c r="T32" s="64"/>
      <c r="U32" s="63">
        <f>U31+V31</f>
        <v>158</v>
      </c>
      <c r="V32" s="64"/>
      <c r="W32" s="63">
        <f>W31+X31</f>
        <v>1896</v>
      </c>
      <c r="X32" s="64"/>
      <c r="Y32" s="63">
        <f>Y31+Z31</f>
        <v>0</v>
      </c>
      <c r="Z32" s="64"/>
      <c r="AA32" s="63">
        <f>AA31+AB31</f>
        <v>3318</v>
      </c>
      <c r="AB32" s="64"/>
      <c r="AC32" s="40">
        <f>Q32+S32+U32+W32+Y32</f>
        <v>3318</v>
      </c>
      <c r="AE32" s="5" t="s">
        <v>0</v>
      </c>
      <c r="AF32" s="65">
        <f>IFERROR(B32/Q32,"N.A.")</f>
        <v>8082.5</v>
      </c>
      <c r="AG32" s="66"/>
      <c r="AH32" s="65" t="str">
        <f>IFERROR(D32/S32,"N.A.")</f>
        <v>N.A.</v>
      </c>
      <c r="AI32" s="66"/>
      <c r="AJ32" s="65">
        <f>IFERROR(F32/U32,"N.A.")</f>
        <v>10500</v>
      </c>
      <c r="AK32" s="66"/>
      <c r="AL32" s="65">
        <f>IFERROR(H32/W32,"N.A.")</f>
        <v>6375.6666666666679</v>
      </c>
      <c r="AM32" s="66"/>
      <c r="AN32" s="65" t="str">
        <f>IFERROR(J32/Y32,"N.A.")</f>
        <v>N.A.</v>
      </c>
      <c r="AO32" s="66"/>
      <c r="AP32" s="65">
        <f>IFERROR(L32/AA32,"N.A.")</f>
        <v>7222.2857142857147</v>
      </c>
      <c r="AQ32" s="66"/>
      <c r="AR32" s="32">
        <f>IFERROR(N32/AC32, "N.A.")</f>
        <v>7222.2857142857147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>
        <v>0</v>
      </c>
      <c r="K39" s="2"/>
      <c r="L39" s="1">
        <f>B39+D39+F39+H39+J39</f>
        <v>0</v>
      </c>
      <c r="M39" s="29">
        <f>C39+E39+G39+I39+K39</f>
        <v>0</v>
      </c>
      <c r="N39" s="30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158</v>
      </c>
      <c r="Z39" s="2">
        <v>0</v>
      </c>
      <c r="AA39" s="1">
        <f>Q39+S39+U39+W39+Y39</f>
        <v>158</v>
      </c>
      <c r="AB39" s="29">
        <f>R39+T39+V39+X39+Z39</f>
        <v>0</v>
      </c>
      <c r="AC39" s="30">
        <f>AA39+AB39</f>
        <v>158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0</v>
      </c>
      <c r="AQ39" s="29" t="str">
        <f t="shared" si="30"/>
        <v>N.A.</v>
      </c>
      <c r="AR39" s="30">
        <f t="shared" si="30"/>
        <v>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29">
        <f t="shared" si="31"/>
        <v>0</v>
      </c>
      <c r="N40" s="30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29">
        <f t="shared" si="33"/>
        <v>0</v>
      </c>
      <c r="AC40" s="30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 t="str">
        <f t="shared" si="30"/>
        <v>N.A.</v>
      </c>
      <c r="AQ40" s="29" t="str">
        <f t="shared" si="30"/>
        <v>N.A.</v>
      </c>
      <c r="AR40" s="30" t="str">
        <f t="shared" si="30"/>
        <v>N.A.</v>
      </c>
    </row>
    <row r="41" spans="1:44" ht="15" customHeight="1" thickBot="1" x14ac:dyDescent="0.3">
      <c r="A41" s="3" t="s">
        <v>14</v>
      </c>
      <c r="B41" s="2">
        <v>611460</v>
      </c>
      <c r="C41" s="2">
        <v>4582000</v>
      </c>
      <c r="D41" s="2"/>
      <c r="E41" s="2"/>
      <c r="F41" s="2"/>
      <c r="G41" s="2"/>
      <c r="H41" s="2"/>
      <c r="I41" s="2">
        <v>2377900</v>
      </c>
      <c r="J41" s="2"/>
      <c r="K41" s="2"/>
      <c r="L41" s="1">
        <f t="shared" si="31"/>
        <v>611460</v>
      </c>
      <c r="M41" s="29">
        <f t="shared" si="31"/>
        <v>6959900</v>
      </c>
      <c r="N41" s="30">
        <f t="shared" si="32"/>
        <v>7571360</v>
      </c>
      <c r="P41" s="3" t="s">
        <v>14</v>
      </c>
      <c r="Q41" s="2">
        <v>158</v>
      </c>
      <c r="R41" s="2">
        <v>474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158</v>
      </c>
      <c r="Y41" s="2">
        <v>0</v>
      </c>
      <c r="Z41" s="2">
        <v>0</v>
      </c>
      <c r="AA41" s="1">
        <f t="shared" si="33"/>
        <v>158</v>
      </c>
      <c r="AB41" s="29">
        <f t="shared" si="33"/>
        <v>632</v>
      </c>
      <c r="AC41" s="30">
        <f t="shared" si="34"/>
        <v>790</v>
      </c>
      <c r="AE41" s="3" t="s">
        <v>14</v>
      </c>
      <c r="AF41" s="2">
        <f t="shared" si="35"/>
        <v>3870</v>
      </c>
      <c r="AG41" s="2">
        <f t="shared" si="30"/>
        <v>9666.6666666666661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15050</v>
      </c>
      <c r="AN41" s="2" t="str">
        <f t="shared" si="30"/>
        <v>N.A.</v>
      </c>
      <c r="AO41" s="2" t="str">
        <f t="shared" si="30"/>
        <v>N.A.</v>
      </c>
      <c r="AP41" s="31">
        <f t="shared" si="30"/>
        <v>3870</v>
      </c>
      <c r="AQ41" s="29">
        <f t="shared" si="30"/>
        <v>11012.5</v>
      </c>
      <c r="AR41" s="30">
        <f t="shared" si="30"/>
        <v>9584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>
        <v>611460</v>
      </c>
      <c r="C43" s="2">
        <v>4582000</v>
      </c>
      <c r="D43" s="2"/>
      <c r="E43" s="2"/>
      <c r="F43" s="2"/>
      <c r="G43" s="2"/>
      <c r="H43" s="2"/>
      <c r="I43" s="2">
        <v>2377900</v>
      </c>
      <c r="J43" s="2">
        <v>0</v>
      </c>
      <c r="K43" s="2"/>
      <c r="L43" s="1">
        <f t="shared" ref="L43" si="36">B43+D43+F43+H43+J43</f>
        <v>611460</v>
      </c>
      <c r="M43" s="29">
        <f t="shared" ref="M43" si="37">C43+E43+G43+I43+K43</f>
        <v>6959900</v>
      </c>
      <c r="N43" s="38">
        <f t="shared" ref="N43" si="38">L43+M43</f>
        <v>7571360</v>
      </c>
      <c r="P43" s="4" t="s">
        <v>16</v>
      </c>
      <c r="Q43" s="2">
        <v>158</v>
      </c>
      <c r="R43" s="2">
        <v>474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158</v>
      </c>
      <c r="Y43" s="2">
        <v>158</v>
      </c>
      <c r="Z43" s="2">
        <v>0</v>
      </c>
      <c r="AA43" s="1">
        <f t="shared" ref="AA43" si="39">Q43+S43+U43+W43+Y43</f>
        <v>316</v>
      </c>
      <c r="AB43" s="29">
        <f t="shared" ref="AB43" si="40">R43+T43+V43+X43+Z43</f>
        <v>632</v>
      </c>
      <c r="AC43" s="38">
        <f t="shared" ref="AC43" si="41">AA43+AB43</f>
        <v>948</v>
      </c>
      <c r="AE43" s="4" t="s">
        <v>16</v>
      </c>
      <c r="AF43" s="2">
        <f t="shared" si="35"/>
        <v>3870</v>
      </c>
      <c r="AG43" s="2">
        <f t="shared" si="30"/>
        <v>9666.6666666666661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>
        <f t="shared" si="30"/>
        <v>15050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1935</v>
      </c>
      <c r="AQ43" s="29">
        <f t="shared" ref="AQ43" si="43">IFERROR(M43/AB43, "N.A.")</f>
        <v>11012.5</v>
      </c>
      <c r="AR43" s="30">
        <f t="shared" ref="AR43" si="44">IFERROR(N43/AC43, "N.A.")</f>
        <v>7986.666666666667</v>
      </c>
    </row>
    <row r="44" spans="1:44" ht="15" customHeight="1" thickBot="1" x14ac:dyDescent="0.3">
      <c r="A44" s="5" t="s">
        <v>0</v>
      </c>
      <c r="B44" s="63">
        <f>B43+C43</f>
        <v>5193460</v>
      </c>
      <c r="C44" s="64"/>
      <c r="D44" s="63">
        <f>D43+E43</f>
        <v>0</v>
      </c>
      <c r="E44" s="64"/>
      <c r="F44" s="63">
        <f>F43+G43</f>
        <v>0</v>
      </c>
      <c r="G44" s="64"/>
      <c r="H44" s="63">
        <f>H43+I43</f>
        <v>2377900</v>
      </c>
      <c r="I44" s="64"/>
      <c r="J44" s="63">
        <f>J43+K43</f>
        <v>0</v>
      </c>
      <c r="K44" s="64"/>
      <c r="L44" s="63">
        <f>L43+M43</f>
        <v>7571360</v>
      </c>
      <c r="M44" s="67"/>
      <c r="N44" s="39">
        <f>B44+D44+F44+H44+J44</f>
        <v>7571360</v>
      </c>
      <c r="P44" s="5" t="s">
        <v>0</v>
      </c>
      <c r="Q44" s="63">
        <f>Q43+R43</f>
        <v>632</v>
      </c>
      <c r="R44" s="64"/>
      <c r="S44" s="63">
        <f>S43+T43</f>
        <v>0</v>
      </c>
      <c r="T44" s="64"/>
      <c r="U44" s="63">
        <f>U43+V43</f>
        <v>0</v>
      </c>
      <c r="V44" s="64"/>
      <c r="W44" s="63">
        <f>W43+X43</f>
        <v>158</v>
      </c>
      <c r="X44" s="64"/>
      <c r="Y44" s="63">
        <f>Y43+Z43</f>
        <v>158</v>
      </c>
      <c r="Z44" s="64"/>
      <c r="AA44" s="63">
        <f>AA43+AB43</f>
        <v>948</v>
      </c>
      <c r="AB44" s="67"/>
      <c r="AC44" s="39">
        <f>Q44+S44+U44+W44+Y44</f>
        <v>948</v>
      </c>
      <c r="AE44" s="5" t="s">
        <v>0</v>
      </c>
      <c r="AF44" s="65">
        <f>IFERROR(B44/Q44,"N.A.")</f>
        <v>8217.5</v>
      </c>
      <c r="AG44" s="66"/>
      <c r="AH44" s="65" t="str">
        <f>IFERROR(D44/S44,"N.A.")</f>
        <v>N.A.</v>
      </c>
      <c r="AI44" s="66"/>
      <c r="AJ44" s="65" t="str">
        <f>IFERROR(F44/U44,"N.A.")</f>
        <v>N.A.</v>
      </c>
      <c r="AK44" s="66"/>
      <c r="AL44" s="65">
        <f>IFERROR(H44/W44,"N.A.")</f>
        <v>15050</v>
      </c>
      <c r="AM44" s="66"/>
      <c r="AN44" s="65">
        <f>IFERROR(J44/Y44,"N.A.")</f>
        <v>0</v>
      </c>
      <c r="AO44" s="66"/>
      <c r="AP44" s="65">
        <f>IFERROR(L44/AA44,"N.A.")</f>
        <v>7986.666666666667</v>
      </c>
      <c r="AQ44" s="66"/>
      <c r="AR44" s="32">
        <f>IFERROR(N44/AC44, "N.A.")</f>
        <v>7986.666666666667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220162371.99999997</v>
      </c>
      <c r="C15" s="2"/>
      <c r="D15" s="2">
        <v>77847700</v>
      </c>
      <c r="E15" s="2"/>
      <c r="F15" s="2">
        <v>77115280</v>
      </c>
      <c r="G15" s="2"/>
      <c r="H15" s="2">
        <v>407869731.99999994</v>
      </c>
      <c r="I15" s="2"/>
      <c r="J15" s="2">
        <v>0</v>
      </c>
      <c r="K15" s="2"/>
      <c r="L15" s="1">
        <f>B15+D15+F15+H15+J15</f>
        <v>782995084</v>
      </c>
      <c r="M15" s="29">
        <f>C15+E15+G15+I15+K15</f>
        <v>0</v>
      </c>
      <c r="N15" s="30">
        <f>L15+M15</f>
        <v>782995084</v>
      </c>
      <c r="P15" s="3" t="s">
        <v>12</v>
      </c>
      <c r="Q15" s="2">
        <v>43226</v>
      </c>
      <c r="R15" s="2">
        <v>0</v>
      </c>
      <c r="S15" s="2">
        <v>14432</v>
      </c>
      <c r="T15" s="2">
        <v>0</v>
      </c>
      <c r="U15" s="2">
        <v>12069</v>
      </c>
      <c r="V15" s="2">
        <v>0</v>
      </c>
      <c r="W15" s="2">
        <v>110071</v>
      </c>
      <c r="X15" s="2">
        <v>0</v>
      </c>
      <c r="Y15" s="2">
        <v>11597</v>
      </c>
      <c r="Z15" s="2">
        <v>0</v>
      </c>
      <c r="AA15" s="1">
        <f>Q15+S15+U15+W15+Y15</f>
        <v>191395</v>
      </c>
      <c r="AB15" s="29">
        <f>R15+T15+V15+X15+Z15</f>
        <v>0</v>
      </c>
      <c r="AC15" s="30">
        <f>AA15+AB15</f>
        <v>191395</v>
      </c>
      <c r="AE15" s="3" t="s">
        <v>12</v>
      </c>
      <c r="AF15" s="2">
        <f>IFERROR(B15/Q15, "N.A.")</f>
        <v>5093.2858002128341</v>
      </c>
      <c r="AG15" s="2" t="str">
        <f t="shared" ref="AG15:AR19" si="0">IFERROR(C15/R15, "N.A.")</f>
        <v>N.A.</v>
      </c>
      <c r="AH15" s="2">
        <f t="shared" si="0"/>
        <v>5394.1033813747226</v>
      </c>
      <c r="AI15" s="2" t="str">
        <f t="shared" si="0"/>
        <v>N.A.</v>
      </c>
      <c r="AJ15" s="2">
        <f t="shared" si="0"/>
        <v>6389.5335156185265</v>
      </c>
      <c r="AK15" s="2" t="str">
        <f t="shared" si="0"/>
        <v>N.A.</v>
      </c>
      <c r="AL15" s="2">
        <f t="shared" si="0"/>
        <v>3705.5149131015428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4090.9902766529949</v>
      </c>
      <c r="AQ15" s="29" t="str">
        <f t="shared" si="0"/>
        <v>N.A.</v>
      </c>
      <c r="AR15" s="30">
        <f t="shared" si="0"/>
        <v>4090.9902766529949</v>
      </c>
    </row>
    <row r="16" spans="1:44" ht="15" customHeight="1" thickBot="1" x14ac:dyDescent="0.3">
      <c r="A16" s="3" t="s">
        <v>13</v>
      </c>
      <c r="B16" s="2">
        <v>105431650.99999994</v>
      </c>
      <c r="C16" s="2">
        <v>11677729.000000002</v>
      </c>
      <c r="D16" s="2">
        <v>2939910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108371560.99999994</v>
      </c>
      <c r="M16" s="29">
        <f t="shared" si="1"/>
        <v>11677729.000000002</v>
      </c>
      <c r="N16" s="30">
        <f t="shared" ref="N16:N18" si="2">L16+M16</f>
        <v>120049289.99999994</v>
      </c>
      <c r="P16" s="3" t="s">
        <v>13</v>
      </c>
      <c r="Q16" s="2">
        <v>29738</v>
      </c>
      <c r="R16" s="2">
        <v>2174</v>
      </c>
      <c r="S16" s="2">
        <v>2146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31884</v>
      </c>
      <c r="AB16" s="29">
        <f t="shared" si="3"/>
        <v>2174</v>
      </c>
      <c r="AC16" s="30">
        <f t="shared" ref="AC16:AC18" si="4">AA16+AB16</f>
        <v>34058</v>
      </c>
      <c r="AE16" s="3" t="s">
        <v>13</v>
      </c>
      <c r="AF16" s="2">
        <f t="shared" ref="AF16:AF19" si="5">IFERROR(B16/Q16, "N.A.")</f>
        <v>3545.3510996031991</v>
      </c>
      <c r="AG16" s="2">
        <f t="shared" si="0"/>
        <v>5371.5404783808654</v>
      </c>
      <c r="AH16" s="2">
        <f t="shared" si="0"/>
        <v>1369.9487418452936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3398.9324112407458</v>
      </c>
      <c r="AQ16" s="29">
        <f t="shared" si="0"/>
        <v>5371.5404783808654</v>
      </c>
      <c r="AR16" s="30">
        <f t="shared" si="0"/>
        <v>3524.8484937459612</v>
      </c>
    </row>
    <row r="17" spans="1:44" ht="15" customHeight="1" thickBot="1" x14ac:dyDescent="0.3">
      <c r="A17" s="3" t="s">
        <v>14</v>
      </c>
      <c r="B17" s="2">
        <v>539584180</v>
      </c>
      <c r="C17" s="2">
        <v>2559737966.9999967</v>
      </c>
      <c r="D17" s="2">
        <v>103911554.99999996</v>
      </c>
      <c r="E17" s="2">
        <v>34280310.000000007</v>
      </c>
      <c r="F17" s="2"/>
      <c r="G17" s="2">
        <v>246383739.99999994</v>
      </c>
      <c r="H17" s="2"/>
      <c r="I17" s="2">
        <v>191653670.00000015</v>
      </c>
      <c r="J17" s="2">
        <v>0</v>
      </c>
      <c r="K17" s="2"/>
      <c r="L17" s="1">
        <f t="shared" si="1"/>
        <v>643495735</v>
      </c>
      <c r="M17" s="29">
        <f t="shared" si="1"/>
        <v>3032055686.9999967</v>
      </c>
      <c r="N17" s="30">
        <f t="shared" si="2"/>
        <v>3675551421.9999967</v>
      </c>
      <c r="P17" s="3" t="s">
        <v>14</v>
      </c>
      <c r="Q17" s="2">
        <v>109562</v>
      </c>
      <c r="R17" s="2">
        <v>372408</v>
      </c>
      <c r="S17" s="2">
        <v>19778</v>
      </c>
      <c r="T17" s="2">
        <v>3198</v>
      </c>
      <c r="U17" s="2">
        <v>0</v>
      </c>
      <c r="V17" s="2">
        <v>20658</v>
      </c>
      <c r="W17" s="2">
        <v>0</v>
      </c>
      <c r="X17" s="2">
        <v>28132</v>
      </c>
      <c r="Y17" s="2">
        <v>11909</v>
      </c>
      <c r="Z17" s="2">
        <v>0</v>
      </c>
      <c r="AA17" s="1">
        <f t="shared" si="3"/>
        <v>141249</v>
      </c>
      <c r="AB17" s="29">
        <f t="shared" si="3"/>
        <v>424396</v>
      </c>
      <c r="AC17" s="30">
        <f t="shared" si="4"/>
        <v>565645</v>
      </c>
      <c r="AE17" s="3" t="s">
        <v>14</v>
      </c>
      <c r="AF17" s="2">
        <f t="shared" si="5"/>
        <v>4924.9208667238645</v>
      </c>
      <c r="AG17" s="2">
        <f t="shared" si="0"/>
        <v>6873.4773877037996</v>
      </c>
      <c r="AH17" s="2">
        <f t="shared" si="0"/>
        <v>5253.8959955506098</v>
      </c>
      <c r="AI17" s="2">
        <f t="shared" si="0"/>
        <v>10719.296435272048</v>
      </c>
      <c r="AJ17" s="2" t="str">
        <f t="shared" si="0"/>
        <v>N.A.</v>
      </c>
      <c r="AK17" s="2">
        <f t="shared" si="0"/>
        <v>11926.795430341754</v>
      </c>
      <c r="AL17" s="2" t="str">
        <f t="shared" si="0"/>
        <v>N.A.</v>
      </c>
      <c r="AM17" s="2">
        <f t="shared" si="0"/>
        <v>6812.6571164510224</v>
      </c>
      <c r="AN17" s="2">
        <f t="shared" si="0"/>
        <v>0</v>
      </c>
      <c r="AO17" s="2" t="str">
        <f t="shared" si="0"/>
        <v>N.A.</v>
      </c>
      <c r="AP17" s="31">
        <f t="shared" si="0"/>
        <v>4555.7542708266965</v>
      </c>
      <c r="AQ17" s="29">
        <f t="shared" si="0"/>
        <v>7144.4021314998181</v>
      </c>
      <c r="AR17" s="30">
        <f t="shared" si="0"/>
        <v>6497.9826958604717</v>
      </c>
    </row>
    <row r="18" spans="1:44" ht="15" customHeight="1" thickBot="1" x14ac:dyDescent="0.3">
      <c r="A18" s="3" t="s">
        <v>15</v>
      </c>
      <c r="B18" s="2">
        <v>18037440</v>
      </c>
      <c r="C18" s="2"/>
      <c r="D18" s="2">
        <v>1299460</v>
      </c>
      <c r="E18" s="2"/>
      <c r="F18" s="2"/>
      <c r="G18" s="2">
        <v>6889935</v>
      </c>
      <c r="H18" s="2">
        <v>27001000</v>
      </c>
      <c r="I18" s="2"/>
      <c r="J18" s="2">
        <v>0</v>
      </c>
      <c r="K18" s="2"/>
      <c r="L18" s="1">
        <f t="shared" si="1"/>
        <v>46337900</v>
      </c>
      <c r="M18" s="29">
        <f t="shared" si="1"/>
        <v>6889935</v>
      </c>
      <c r="N18" s="30">
        <f t="shared" si="2"/>
        <v>53227835</v>
      </c>
      <c r="P18" s="3" t="s">
        <v>15</v>
      </c>
      <c r="Q18" s="2">
        <v>5756</v>
      </c>
      <c r="R18" s="2">
        <v>0</v>
      </c>
      <c r="S18" s="2">
        <v>1135</v>
      </c>
      <c r="T18" s="2">
        <v>0</v>
      </c>
      <c r="U18" s="2">
        <v>0</v>
      </c>
      <c r="V18" s="2">
        <v>2679</v>
      </c>
      <c r="W18" s="2">
        <v>31543</v>
      </c>
      <c r="X18" s="2">
        <v>0</v>
      </c>
      <c r="Y18" s="2">
        <v>11411</v>
      </c>
      <c r="Z18" s="2">
        <v>0</v>
      </c>
      <c r="AA18" s="1">
        <f t="shared" si="3"/>
        <v>49845</v>
      </c>
      <c r="AB18" s="29">
        <f t="shared" si="3"/>
        <v>2679</v>
      </c>
      <c r="AC18" s="38">
        <f t="shared" si="4"/>
        <v>52524</v>
      </c>
      <c r="AE18" s="3" t="s">
        <v>15</v>
      </c>
      <c r="AF18" s="2">
        <f t="shared" si="5"/>
        <v>3133.6761640027798</v>
      </c>
      <c r="AG18" s="2" t="str">
        <f t="shared" si="0"/>
        <v>N.A.</v>
      </c>
      <c r="AH18" s="2">
        <f t="shared" si="0"/>
        <v>1144.8986784140968</v>
      </c>
      <c r="AI18" s="2" t="str">
        <f t="shared" si="0"/>
        <v>N.A.</v>
      </c>
      <c r="AJ18" s="2" t="str">
        <f t="shared" si="0"/>
        <v>N.A.</v>
      </c>
      <c r="AK18" s="2">
        <f t="shared" si="0"/>
        <v>2571.8309070548712</v>
      </c>
      <c r="AL18" s="2">
        <f t="shared" si="0"/>
        <v>856.00608692895412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31">
        <f t="shared" si="0"/>
        <v>929.63988363928172</v>
      </c>
      <c r="AQ18" s="29">
        <f t="shared" si="0"/>
        <v>2571.8309070548712</v>
      </c>
      <c r="AR18" s="30">
        <f t="shared" si="0"/>
        <v>1013.4002551214683</v>
      </c>
    </row>
    <row r="19" spans="1:44" ht="15" customHeight="1" thickBot="1" x14ac:dyDescent="0.3">
      <c r="A19" s="4" t="s">
        <v>16</v>
      </c>
      <c r="B19" s="2">
        <v>883215642.99999893</v>
      </c>
      <c r="C19" s="2">
        <v>2571415696.0000043</v>
      </c>
      <c r="D19" s="2">
        <v>185998624.99999994</v>
      </c>
      <c r="E19" s="2">
        <v>34280310.000000007</v>
      </c>
      <c r="F19" s="2">
        <v>77115280</v>
      </c>
      <c r="G19" s="2">
        <v>253273675</v>
      </c>
      <c r="H19" s="2">
        <v>434870731.99999976</v>
      </c>
      <c r="I19" s="2">
        <v>191653670.00000015</v>
      </c>
      <c r="J19" s="2">
        <v>0</v>
      </c>
      <c r="K19" s="2"/>
      <c r="L19" s="1">
        <f t="shared" ref="L19" si="6">B19+D19+F19+H19+J19</f>
        <v>1581200279.9999986</v>
      </c>
      <c r="M19" s="29">
        <f t="shared" ref="M19" si="7">C19+E19+G19+I19+K19</f>
        <v>3050623351.0000043</v>
      </c>
      <c r="N19" s="38">
        <f t="shared" ref="N19" si="8">L19+M19</f>
        <v>4631823631.0000029</v>
      </c>
      <c r="P19" s="4" t="s">
        <v>16</v>
      </c>
      <c r="Q19" s="2">
        <v>188282</v>
      </c>
      <c r="R19" s="2">
        <v>374582</v>
      </c>
      <c r="S19" s="2">
        <v>37491</v>
      </c>
      <c r="T19" s="2">
        <v>3198</v>
      </c>
      <c r="U19" s="2">
        <v>12069</v>
      </c>
      <c r="V19" s="2">
        <v>23337</v>
      </c>
      <c r="W19" s="2">
        <v>141614</v>
      </c>
      <c r="X19" s="2">
        <v>28132</v>
      </c>
      <c r="Y19" s="2">
        <v>34917</v>
      </c>
      <c r="Z19" s="2">
        <v>0</v>
      </c>
      <c r="AA19" s="1">
        <f t="shared" ref="AA19" si="9">Q19+S19+U19+W19+Y19</f>
        <v>414373</v>
      </c>
      <c r="AB19" s="29">
        <f t="shared" ref="AB19" si="10">R19+T19+V19+X19+Z19</f>
        <v>429249</v>
      </c>
      <c r="AC19" s="30">
        <f t="shared" ref="AC19" si="11">AA19+AB19</f>
        <v>843622</v>
      </c>
      <c r="AE19" s="4" t="s">
        <v>16</v>
      </c>
      <c r="AF19" s="2">
        <f t="shared" si="5"/>
        <v>4690.919169118657</v>
      </c>
      <c r="AG19" s="2">
        <f t="shared" si="0"/>
        <v>6864.7604423063685</v>
      </c>
      <c r="AH19" s="2">
        <f t="shared" si="0"/>
        <v>4961.1540102958024</v>
      </c>
      <c r="AI19" s="2">
        <f t="shared" si="0"/>
        <v>10719.296435272048</v>
      </c>
      <c r="AJ19" s="2">
        <f t="shared" si="0"/>
        <v>6389.5335156185265</v>
      </c>
      <c r="AK19" s="2">
        <f t="shared" si="0"/>
        <v>10852.880618759909</v>
      </c>
      <c r="AL19" s="2">
        <f t="shared" si="0"/>
        <v>3070.8173768130255</v>
      </c>
      <c r="AM19" s="2">
        <f t="shared" si="0"/>
        <v>6812.6571164510224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3815.8863632524285</v>
      </c>
      <c r="AQ19" s="29">
        <f t="shared" ref="AQ19" si="13">IFERROR(M19/AB19, "N.A.")</f>
        <v>7106.8851668844991</v>
      </c>
      <c r="AR19" s="30">
        <f t="shared" ref="AR19" si="14">IFERROR(N19/AC19, "N.A.")</f>
        <v>5490.4016621188193</v>
      </c>
    </row>
    <row r="20" spans="1:44" ht="15" customHeight="1" thickBot="1" x14ac:dyDescent="0.3">
      <c r="A20" s="5" t="s">
        <v>0</v>
      </c>
      <c r="B20" s="63">
        <f>B19+C19</f>
        <v>3454631339.0000033</v>
      </c>
      <c r="C20" s="64"/>
      <c r="D20" s="63">
        <f>D19+E19</f>
        <v>220278934.99999994</v>
      </c>
      <c r="E20" s="64"/>
      <c r="F20" s="63">
        <f>F19+G19</f>
        <v>330388955</v>
      </c>
      <c r="G20" s="64"/>
      <c r="H20" s="63">
        <f>H19+I19</f>
        <v>626524401.99999988</v>
      </c>
      <c r="I20" s="64"/>
      <c r="J20" s="63">
        <f>J19+K19</f>
        <v>0</v>
      </c>
      <c r="K20" s="64"/>
      <c r="L20" s="63">
        <f>L19+M19</f>
        <v>4631823631.0000029</v>
      </c>
      <c r="M20" s="67"/>
      <c r="N20" s="39">
        <f>B20+D20+F20+H20+J20</f>
        <v>4631823631.0000029</v>
      </c>
      <c r="P20" s="5" t="s">
        <v>0</v>
      </c>
      <c r="Q20" s="63">
        <f>Q19+R19</f>
        <v>562864</v>
      </c>
      <c r="R20" s="64"/>
      <c r="S20" s="63">
        <f>S19+T19</f>
        <v>40689</v>
      </c>
      <c r="T20" s="64"/>
      <c r="U20" s="63">
        <f>U19+V19</f>
        <v>35406</v>
      </c>
      <c r="V20" s="64"/>
      <c r="W20" s="63">
        <f>W19+X19</f>
        <v>169746</v>
      </c>
      <c r="X20" s="64"/>
      <c r="Y20" s="63">
        <f>Y19+Z19</f>
        <v>34917</v>
      </c>
      <c r="Z20" s="64"/>
      <c r="AA20" s="63">
        <f>AA19+AB19</f>
        <v>843622</v>
      </c>
      <c r="AB20" s="64"/>
      <c r="AC20" s="40">
        <f>Q20+S20+U20+W20+Y20</f>
        <v>843622</v>
      </c>
      <c r="AE20" s="5" t="s">
        <v>0</v>
      </c>
      <c r="AF20" s="65">
        <f>IFERROR(B20/Q20,"N.A.")</f>
        <v>6137.5951188919589</v>
      </c>
      <c r="AG20" s="66"/>
      <c r="AH20" s="65">
        <f>IFERROR(D20/S20,"N.A.")</f>
        <v>5413.7220133205519</v>
      </c>
      <c r="AI20" s="66"/>
      <c r="AJ20" s="65">
        <f>IFERROR(F20/U20,"N.A.")</f>
        <v>9331.439727729763</v>
      </c>
      <c r="AK20" s="66"/>
      <c r="AL20" s="65">
        <f>IFERROR(H20/W20,"N.A.")</f>
        <v>3690.9523759028189</v>
      </c>
      <c r="AM20" s="66"/>
      <c r="AN20" s="65">
        <f>IFERROR(J20/Y20,"N.A.")</f>
        <v>0</v>
      </c>
      <c r="AO20" s="66"/>
      <c r="AP20" s="65">
        <f>IFERROR(L20/AA20,"N.A.")</f>
        <v>5490.4016621188193</v>
      </c>
      <c r="AQ20" s="66"/>
      <c r="AR20" s="32">
        <f>IFERROR(N20/AC20, "N.A.")</f>
        <v>5490.4016621188193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193772531.99999997</v>
      </c>
      <c r="C27" s="2"/>
      <c r="D27" s="2">
        <v>65828539.999999993</v>
      </c>
      <c r="E27" s="2"/>
      <c r="F27" s="2">
        <v>53380490</v>
      </c>
      <c r="G27" s="2"/>
      <c r="H27" s="2">
        <v>270892439.00000018</v>
      </c>
      <c r="I27" s="2"/>
      <c r="J27" s="2">
        <v>0</v>
      </c>
      <c r="K27" s="2"/>
      <c r="L27" s="1">
        <f>B27+D27+F27+H27+J27</f>
        <v>583874001.00000024</v>
      </c>
      <c r="M27" s="29">
        <f>C27+E27+G27+I27+K27</f>
        <v>0</v>
      </c>
      <c r="N27" s="30">
        <f>L27+M27</f>
        <v>583874001.00000024</v>
      </c>
      <c r="P27" s="3" t="s">
        <v>12</v>
      </c>
      <c r="Q27" s="2">
        <v>35452</v>
      </c>
      <c r="R27" s="2">
        <v>0</v>
      </c>
      <c r="S27" s="2">
        <v>11365</v>
      </c>
      <c r="T27" s="2">
        <v>0</v>
      </c>
      <c r="U27" s="2">
        <v>8891</v>
      </c>
      <c r="V27" s="2">
        <v>0</v>
      </c>
      <c r="W27" s="2">
        <v>60364</v>
      </c>
      <c r="X27" s="2">
        <v>0</v>
      </c>
      <c r="Y27" s="2">
        <v>3745</v>
      </c>
      <c r="Z27" s="2">
        <v>0</v>
      </c>
      <c r="AA27" s="1">
        <f>Q27+S27+U27+W27+Y27</f>
        <v>119817</v>
      </c>
      <c r="AB27" s="29">
        <f>R27+T27+V27+X27+Z27</f>
        <v>0</v>
      </c>
      <c r="AC27" s="30">
        <f>AA27+AB27</f>
        <v>119817</v>
      </c>
      <c r="AE27" s="3" t="s">
        <v>12</v>
      </c>
      <c r="AF27" s="2">
        <f>IFERROR(B27/Q27, "N.A.")</f>
        <v>5465.771522057993</v>
      </c>
      <c r="AG27" s="2" t="str">
        <f t="shared" ref="AG27:AR31" si="15">IFERROR(C27/R27, "N.A.")</f>
        <v>N.A.</v>
      </c>
      <c r="AH27" s="2">
        <f t="shared" si="15"/>
        <v>5792.2164540255162</v>
      </c>
      <c r="AI27" s="2" t="str">
        <f t="shared" si="15"/>
        <v>N.A.</v>
      </c>
      <c r="AJ27" s="2">
        <f t="shared" si="15"/>
        <v>6003.8792036891236</v>
      </c>
      <c r="AK27" s="2" t="str">
        <f t="shared" si="15"/>
        <v>N.A.</v>
      </c>
      <c r="AL27" s="2">
        <f t="shared" si="15"/>
        <v>4487.6489132595616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31">
        <f t="shared" si="15"/>
        <v>4873.0480733118029</v>
      </c>
      <c r="AQ27" s="29" t="str">
        <f t="shared" si="15"/>
        <v>N.A.</v>
      </c>
      <c r="AR27" s="30">
        <f t="shared" si="15"/>
        <v>4873.0480733118029</v>
      </c>
    </row>
    <row r="28" spans="1:44" ht="15" customHeight="1" thickBot="1" x14ac:dyDescent="0.3">
      <c r="A28" s="3" t="s">
        <v>13</v>
      </c>
      <c r="B28" s="2">
        <v>18995055.000000004</v>
      </c>
      <c r="C28" s="2">
        <v>6366129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18995055.000000004</v>
      </c>
      <c r="M28" s="29">
        <f t="shared" si="16"/>
        <v>6366129</v>
      </c>
      <c r="N28" s="30">
        <f t="shared" ref="N28:N30" si="17">L28+M28</f>
        <v>25361184.000000004</v>
      </c>
      <c r="P28" s="3" t="s">
        <v>13</v>
      </c>
      <c r="Q28" s="2">
        <v>4652</v>
      </c>
      <c r="R28" s="2">
        <v>1176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4652</v>
      </c>
      <c r="AB28" s="29">
        <f t="shared" si="18"/>
        <v>1176</v>
      </c>
      <c r="AC28" s="30">
        <f t="shared" ref="AC28:AC30" si="19">AA28+AB28</f>
        <v>5828</v>
      </c>
      <c r="AE28" s="3" t="s">
        <v>13</v>
      </c>
      <c r="AF28" s="2">
        <f t="shared" ref="AF28:AF31" si="20">IFERROR(B28/Q28, "N.A.")</f>
        <v>4083.2018486672405</v>
      </c>
      <c r="AG28" s="2">
        <f t="shared" si="15"/>
        <v>5413.375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>
        <f t="shared" si="15"/>
        <v>4083.2018486672405</v>
      </c>
      <c r="AQ28" s="29">
        <f t="shared" si="15"/>
        <v>5413.375</v>
      </c>
      <c r="AR28" s="30">
        <f t="shared" si="15"/>
        <v>4351.610157858614</v>
      </c>
    </row>
    <row r="29" spans="1:44" ht="15" customHeight="1" thickBot="1" x14ac:dyDescent="0.3">
      <c r="A29" s="3" t="s">
        <v>14</v>
      </c>
      <c r="B29" s="2">
        <v>389282925.99999994</v>
      </c>
      <c r="C29" s="2">
        <v>1663935020.9999969</v>
      </c>
      <c r="D29" s="2">
        <v>73553605.000000015</v>
      </c>
      <c r="E29" s="2">
        <v>25861410.000000004</v>
      </c>
      <c r="F29" s="2"/>
      <c r="G29" s="2">
        <v>185207375.00000006</v>
      </c>
      <c r="H29" s="2"/>
      <c r="I29" s="2">
        <v>137563210</v>
      </c>
      <c r="J29" s="2">
        <v>0</v>
      </c>
      <c r="K29" s="2"/>
      <c r="L29" s="1">
        <f t="shared" si="16"/>
        <v>462836530.99999994</v>
      </c>
      <c r="M29" s="29">
        <f t="shared" si="16"/>
        <v>2012567015.9999969</v>
      </c>
      <c r="N29" s="30">
        <f t="shared" si="17"/>
        <v>2475403546.9999967</v>
      </c>
      <c r="P29" s="3" t="s">
        <v>14</v>
      </c>
      <c r="Q29" s="2">
        <v>70245</v>
      </c>
      <c r="R29" s="2">
        <v>233925</v>
      </c>
      <c r="S29" s="2">
        <v>13243</v>
      </c>
      <c r="T29" s="2">
        <v>2438</v>
      </c>
      <c r="U29" s="2">
        <v>0</v>
      </c>
      <c r="V29" s="2">
        <v>13920</v>
      </c>
      <c r="W29" s="2">
        <v>0</v>
      </c>
      <c r="X29" s="2">
        <v>18706</v>
      </c>
      <c r="Y29" s="2">
        <v>3924</v>
      </c>
      <c r="Z29" s="2">
        <v>0</v>
      </c>
      <c r="AA29" s="1">
        <f t="shared" si="18"/>
        <v>87412</v>
      </c>
      <c r="AB29" s="29">
        <f t="shared" si="18"/>
        <v>268989</v>
      </c>
      <c r="AC29" s="30">
        <f t="shared" si="19"/>
        <v>356401</v>
      </c>
      <c r="AE29" s="3" t="s">
        <v>14</v>
      </c>
      <c r="AF29" s="2">
        <f t="shared" si="20"/>
        <v>5541.788397750729</v>
      </c>
      <c r="AG29" s="2">
        <f t="shared" si="15"/>
        <v>7113.1132670727666</v>
      </c>
      <c r="AH29" s="2">
        <f t="shared" si="15"/>
        <v>5554.1497394850121</v>
      </c>
      <c r="AI29" s="2">
        <f t="shared" si="15"/>
        <v>10607.633305988516</v>
      </c>
      <c r="AJ29" s="2" t="str">
        <f t="shared" si="15"/>
        <v>N.A.</v>
      </c>
      <c r="AK29" s="2">
        <f t="shared" si="15"/>
        <v>13305.127514367821</v>
      </c>
      <c r="AL29" s="2" t="str">
        <f t="shared" si="15"/>
        <v>N.A.</v>
      </c>
      <c r="AM29" s="2">
        <f t="shared" si="15"/>
        <v>7353.9618304287396</v>
      </c>
      <c r="AN29" s="2">
        <f t="shared" si="15"/>
        <v>0</v>
      </c>
      <c r="AO29" s="2" t="str">
        <f t="shared" si="15"/>
        <v>N.A.</v>
      </c>
      <c r="AP29" s="31">
        <f t="shared" si="15"/>
        <v>5294.8854962705345</v>
      </c>
      <c r="AQ29" s="29">
        <f t="shared" si="15"/>
        <v>7481.9677235871986</v>
      </c>
      <c r="AR29" s="30">
        <f t="shared" si="15"/>
        <v>6945.5572431053688</v>
      </c>
    </row>
    <row r="30" spans="1:44" ht="15" customHeight="1" thickBot="1" x14ac:dyDescent="0.3">
      <c r="A30" s="3" t="s">
        <v>15</v>
      </c>
      <c r="B30" s="2">
        <v>17351890</v>
      </c>
      <c r="C30" s="2"/>
      <c r="D30" s="2">
        <v>1191960</v>
      </c>
      <c r="E30" s="2"/>
      <c r="F30" s="2"/>
      <c r="G30" s="2">
        <v>6216668.9999999991</v>
      </c>
      <c r="H30" s="2">
        <v>25886260</v>
      </c>
      <c r="I30" s="2"/>
      <c r="J30" s="2">
        <v>0</v>
      </c>
      <c r="K30" s="2"/>
      <c r="L30" s="1">
        <f t="shared" si="16"/>
        <v>44430110</v>
      </c>
      <c r="M30" s="29">
        <f t="shared" si="16"/>
        <v>6216668.9999999991</v>
      </c>
      <c r="N30" s="30">
        <f t="shared" si="17"/>
        <v>50646779</v>
      </c>
      <c r="P30" s="3" t="s">
        <v>15</v>
      </c>
      <c r="Q30" s="2">
        <v>5415</v>
      </c>
      <c r="R30" s="2">
        <v>0</v>
      </c>
      <c r="S30" s="2">
        <v>885</v>
      </c>
      <c r="T30" s="2">
        <v>0</v>
      </c>
      <c r="U30" s="2">
        <v>0</v>
      </c>
      <c r="V30" s="2">
        <v>2477</v>
      </c>
      <c r="W30" s="2">
        <v>29554</v>
      </c>
      <c r="X30" s="2">
        <v>0</v>
      </c>
      <c r="Y30" s="2">
        <v>8921</v>
      </c>
      <c r="Z30" s="2">
        <v>0</v>
      </c>
      <c r="AA30" s="1">
        <f t="shared" si="18"/>
        <v>44775</v>
      </c>
      <c r="AB30" s="29">
        <f t="shared" si="18"/>
        <v>2477</v>
      </c>
      <c r="AC30" s="38">
        <f t="shared" si="19"/>
        <v>47252</v>
      </c>
      <c r="AE30" s="3" t="s">
        <v>15</v>
      </c>
      <c r="AF30" s="2">
        <f t="shared" si="20"/>
        <v>3204.4118190212371</v>
      </c>
      <c r="AG30" s="2" t="str">
        <f t="shared" si="15"/>
        <v>N.A.</v>
      </c>
      <c r="AH30" s="2">
        <f t="shared" si="15"/>
        <v>1346.8474576271187</v>
      </c>
      <c r="AI30" s="2" t="str">
        <f t="shared" si="15"/>
        <v>N.A.</v>
      </c>
      <c r="AJ30" s="2" t="str">
        <f t="shared" si="15"/>
        <v>N.A.</v>
      </c>
      <c r="AK30" s="2">
        <f t="shared" si="15"/>
        <v>2509.757367783609</v>
      </c>
      <c r="AL30" s="2">
        <f t="shared" si="15"/>
        <v>875.89700209785474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31">
        <f t="shared" si="15"/>
        <v>992.29726409826912</v>
      </c>
      <c r="AQ30" s="29">
        <f t="shared" si="15"/>
        <v>2509.757367783609</v>
      </c>
      <c r="AR30" s="30">
        <f t="shared" si="15"/>
        <v>1071.8441335816474</v>
      </c>
    </row>
    <row r="31" spans="1:44" ht="15" customHeight="1" thickBot="1" x14ac:dyDescent="0.3">
      <c r="A31" s="4" t="s">
        <v>16</v>
      </c>
      <c r="B31" s="2">
        <v>619402403.00000012</v>
      </c>
      <c r="C31" s="2">
        <v>1670301149.9999971</v>
      </c>
      <c r="D31" s="2">
        <v>140574105</v>
      </c>
      <c r="E31" s="2">
        <v>25861410.000000004</v>
      </c>
      <c r="F31" s="2">
        <v>53380490</v>
      </c>
      <c r="G31" s="2">
        <v>191424043.99999997</v>
      </c>
      <c r="H31" s="2">
        <v>296778699.00000012</v>
      </c>
      <c r="I31" s="2">
        <v>137563210</v>
      </c>
      <c r="J31" s="2">
        <v>0</v>
      </c>
      <c r="K31" s="2"/>
      <c r="L31" s="1">
        <f t="shared" ref="L31" si="21">B31+D31+F31+H31+J31</f>
        <v>1110135697.0000002</v>
      </c>
      <c r="M31" s="29">
        <f t="shared" ref="M31" si="22">C31+E31+G31+I31+K31</f>
        <v>2025149813.9999971</v>
      </c>
      <c r="N31" s="38">
        <f t="shared" ref="N31" si="23">L31+M31</f>
        <v>3135285510.9999971</v>
      </c>
      <c r="P31" s="4" t="s">
        <v>16</v>
      </c>
      <c r="Q31" s="2">
        <v>115764</v>
      </c>
      <c r="R31" s="2">
        <v>235101</v>
      </c>
      <c r="S31" s="2">
        <v>25493</v>
      </c>
      <c r="T31" s="2">
        <v>2438</v>
      </c>
      <c r="U31" s="2">
        <v>8891</v>
      </c>
      <c r="V31" s="2">
        <v>16397</v>
      </c>
      <c r="W31" s="2">
        <v>89918</v>
      </c>
      <c r="X31" s="2">
        <v>18706</v>
      </c>
      <c r="Y31" s="2">
        <v>16590</v>
      </c>
      <c r="Z31" s="2">
        <v>0</v>
      </c>
      <c r="AA31" s="1">
        <f t="shared" ref="AA31" si="24">Q31+S31+U31+W31+Y31</f>
        <v>256656</v>
      </c>
      <c r="AB31" s="29">
        <f t="shared" ref="AB31" si="25">R31+T31+V31+X31+Z31</f>
        <v>272642</v>
      </c>
      <c r="AC31" s="30">
        <f t="shared" ref="AC31" si="26">AA31+AB31</f>
        <v>529298</v>
      </c>
      <c r="AE31" s="4" t="s">
        <v>16</v>
      </c>
      <c r="AF31" s="2">
        <f t="shared" si="20"/>
        <v>5350.5615130783326</v>
      </c>
      <c r="AG31" s="2">
        <f t="shared" si="15"/>
        <v>7104.6109969757554</v>
      </c>
      <c r="AH31" s="2">
        <f t="shared" si="15"/>
        <v>5514.2237084689914</v>
      </c>
      <c r="AI31" s="2">
        <f t="shared" si="15"/>
        <v>10607.633305988516</v>
      </c>
      <c r="AJ31" s="2">
        <f t="shared" si="15"/>
        <v>6003.8792036891236</v>
      </c>
      <c r="AK31" s="2">
        <f t="shared" si="15"/>
        <v>11674.333353662254</v>
      </c>
      <c r="AL31" s="2">
        <f t="shared" si="15"/>
        <v>3300.5482661980927</v>
      </c>
      <c r="AM31" s="2">
        <f t="shared" si="15"/>
        <v>7353.9618304287396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4325.3837704943589</v>
      </c>
      <c r="AQ31" s="29">
        <f t="shared" ref="AQ31" si="28">IFERROR(M31/AB31, "N.A.")</f>
        <v>7427.8717659054628</v>
      </c>
      <c r="AR31" s="30">
        <f t="shared" ref="AR31" si="29">IFERROR(N31/AC31, "N.A.")</f>
        <v>5923.4788550117273</v>
      </c>
    </row>
    <row r="32" spans="1:44" ht="15" customHeight="1" thickBot="1" x14ac:dyDescent="0.3">
      <c r="A32" s="5" t="s">
        <v>0</v>
      </c>
      <c r="B32" s="63">
        <f>B31+C31</f>
        <v>2289703552.9999971</v>
      </c>
      <c r="C32" s="64"/>
      <c r="D32" s="63">
        <f>D31+E31</f>
        <v>166435515</v>
      </c>
      <c r="E32" s="64"/>
      <c r="F32" s="63">
        <f>F31+G31</f>
        <v>244804533.99999997</v>
      </c>
      <c r="G32" s="64"/>
      <c r="H32" s="63">
        <f>H31+I31</f>
        <v>434341909.00000012</v>
      </c>
      <c r="I32" s="64"/>
      <c r="J32" s="63">
        <f>J31+K31</f>
        <v>0</v>
      </c>
      <c r="K32" s="64"/>
      <c r="L32" s="63">
        <f>L31+M31</f>
        <v>3135285510.9999971</v>
      </c>
      <c r="M32" s="67"/>
      <c r="N32" s="39">
        <f>B32+D32+F32+H32+J32</f>
        <v>3135285510.9999971</v>
      </c>
      <c r="P32" s="5" t="s">
        <v>0</v>
      </c>
      <c r="Q32" s="63">
        <f>Q31+R31</f>
        <v>350865</v>
      </c>
      <c r="R32" s="64"/>
      <c r="S32" s="63">
        <f>S31+T31</f>
        <v>27931</v>
      </c>
      <c r="T32" s="64"/>
      <c r="U32" s="63">
        <f>U31+V31</f>
        <v>25288</v>
      </c>
      <c r="V32" s="64"/>
      <c r="W32" s="63">
        <f>W31+X31</f>
        <v>108624</v>
      </c>
      <c r="X32" s="64"/>
      <c r="Y32" s="63">
        <f>Y31+Z31</f>
        <v>16590</v>
      </c>
      <c r="Z32" s="64"/>
      <c r="AA32" s="63">
        <f>AA31+AB31</f>
        <v>529298</v>
      </c>
      <c r="AB32" s="64"/>
      <c r="AC32" s="40">
        <f>Q32+S32+U32+W32+Y32</f>
        <v>529298</v>
      </c>
      <c r="AE32" s="5" t="s">
        <v>0</v>
      </c>
      <c r="AF32" s="65">
        <f>IFERROR(B32/Q32,"N.A.")</f>
        <v>6525.881900446032</v>
      </c>
      <c r="AG32" s="66"/>
      <c r="AH32" s="65">
        <f>IFERROR(D32/S32,"N.A.")</f>
        <v>5958.8097454441304</v>
      </c>
      <c r="AI32" s="66"/>
      <c r="AJ32" s="65">
        <f>IFERROR(F32/U32,"N.A.")</f>
        <v>9680.660155014235</v>
      </c>
      <c r="AK32" s="66"/>
      <c r="AL32" s="65">
        <f>IFERROR(H32/W32,"N.A.")</f>
        <v>3998.5814276771257</v>
      </c>
      <c r="AM32" s="66"/>
      <c r="AN32" s="65">
        <f>IFERROR(J32/Y32,"N.A.")</f>
        <v>0</v>
      </c>
      <c r="AO32" s="66"/>
      <c r="AP32" s="65">
        <f>IFERROR(L32/AA32,"N.A.")</f>
        <v>5923.4788550117273</v>
      </c>
      <c r="AQ32" s="66"/>
      <c r="AR32" s="32">
        <f>IFERROR(N32/AC32, "N.A.")</f>
        <v>5923.4788550117273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26389839.999999996</v>
      </c>
      <c r="C39" s="2"/>
      <c r="D39" s="2">
        <v>12019160.000000002</v>
      </c>
      <c r="E39" s="2"/>
      <c r="F39" s="2">
        <v>23734790</v>
      </c>
      <c r="G39" s="2"/>
      <c r="H39" s="2">
        <v>136977293</v>
      </c>
      <c r="I39" s="2"/>
      <c r="J39" s="2">
        <v>0</v>
      </c>
      <c r="K39" s="2"/>
      <c r="L39" s="1">
        <f>B39+D39+F39+H39+J39</f>
        <v>199121083</v>
      </c>
      <c r="M39" s="29">
        <f>C39+E39+G39+I39+K39</f>
        <v>0</v>
      </c>
      <c r="N39" s="30">
        <f>L39+M39</f>
        <v>199121083</v>
      </c>
      <c r="P39" s="3" t="s">
        <v>12</v>
      </c>
      <c r="Q39" s="2">
        <v>7774</v>
      </c>
      <c r="R39" s="2">
        <v>0</v>
      </c>
      <c r="S39" s="2">
        <v>3067</v>
      </c>
      <c r="T39" s="2">
        <v>0</v>
      </c>
      <c r="U39" s="2">
        <v>3178</v>
      </c>
      <c r="V39" s="2">
        <v>0</v>
      </c>
      <c r="W39" s="2">
        <v>49707</v>
      </c>
      <c r="X39" s="2">
        <v>0</v>
      </c>
      <c r="Y39" s="2">
        <v>7852</v>
      </c>
      <c r="Z39" s="2">
        <v>0</v>
      </c>
      <c r="AA39" s="1">
        <f>Q39+S39+U39+W39+Y39</f>
        <v>71578</v>
      </c>
      <c r="AB39" s="29">
        <f>R39+T39+V39+X39+Z39</f>
        <v>0</v>
      </c>
      <c r="AC39" s="30">
        <f>AA39+AB39</f>
        <v>71578</v>
      </c>
      <c r="AE39" s="3" t="s">
        <v>12</v>
      </c>
      <c r="AF39" s="2">
        <f>IFERROR(B39/Q39, "N.A.")</f>
        <v>3394.6282480061741</v>
      </c>
      <c r="AG39" s="2" t="str">
        <f t="shared" ref="AG39:AR43" si="30">IFERROR(C39/R39, "N.A.")</f>
        <v>N.A.</v>
      </c>
      <c r="AH39" s="2">
        <f t="shared" si="30"/>
        <v>3918.8653407238348</v>
      </c>
      <c r="AI39" s="2" t="str">
        <f t="shared" si="30"/>
        <v>N.A.</v>
      </c>
      <c r="AJ39" s="2">
        <f t="shared" si="30"/>
        <v>7468.4675896790432</v>
      </c>
      <c r="AK39" s="2" t="str">
        <f t="shared" si="30"/>
        <v>N.A.</v>
      </c>
      <c r="AL39" s="2">
        <f t="shared" si="30"/>
        <v>2755.694228177118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2781.8754784989801</v>
      </c>
      <c r="AQ39" s="29" t="str">
        <f t="shared" si="30"/>
        <v>N.A.</v>
      </c>
      <c r="AR39" s="30">
        <f t="shared" si="30"/>
        <v>2781.8754784989801</v>
      </c>
    </row>
    <row r="40" spans="1:44" ht="15" customHeight="1" thickBot="1" x14ac:dyDescent="0.3">
      <c r="A40" s="3" t="s">
        <v>13</v>
      </c>
      <c r="B40" s="2">
        <v>86436596.00000003</v>
      </c>
      <c r="C40" s="2">
        <v>5311600</v>
      </c>
      <c r="D40" s="2">
        <v>2939910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89376506.00000003</v>
      </c>
      <c r="M40" s="29">
        <f t="shared" si="31"/>
        <v>5311600</v>
      </c>
      <c r="N40" s="30">
        <f t="shared" ref="N40:N42" si="32">L40+M40</f>
        <v>94688106.00000003</v>
      </c>
      <c r="P40" s="3" t="s">
        <v>13</v>
      </c>
      <c r="Q40" s="2">
        <v>25086</v>
      </c>
      <c r="R40" s="2">
        <v>998</v>
      </c>
      <c r="S40" s="2">
        <v>2146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27232</v>
      </c>
      <c r="AB40" s="29">
        <f t="shared" si="33"/>
        <v>998</v>
      </c>
      <c r="AC40" s="30">
        <f t="shared" ref="AC40:AC42" si="34">AA40+AB40</f>
        <v>28230</v>
      </c>
      <c r="AE40" s="3" t="s">
        <v>13</v>
      </c>
      <c r="AF40" s="2">
        <f t="shared" ref="AF40:AF43" si="35">IFERROR(B40/Q40, "N.A.")</f>
        <v>3445.6109383720013</v>
      </c>
      <c r="AG40" s="2">
        <f t="shared" si="30"/>
        <v>5322.2444889779563</v>
      </c>
      <c r="AH40" s="2">
        <f t="shared" si="30"/>
        <v>1369.9487418452936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3282.0397326674511</v>
      </c>
      <c r="AQ40" s="29">
        <f t="shared" si="30"/>
        <v>5322.2444889779563</v>
      </c>
      <c r="AR40" s="30">
        <f t="shared" si="30"/>
        <v>3354.1659936238057</v>
      </c>
    </row>
    <row r="41" spans="1:44" ht="15" customHeight="1" thickBot="1" x14ac:dyDescent="0.3">
      <c r="A41" s="3" t="s">
        <v>14</v>
      </c>
      <c r="B41" s="2">
        <v>150301253.99999997</v>
      </c>
      <c r="C41" s="2">
        <v>895802946.00000083</v>
      </c>
      <c r="D41" s="2">
        <v>30357949.999999996</v>
      </c>
      <c r="E41" s="2">
        <v>8418899.9999999981</v>
      </c>
      <c r="F41" s="2"/>
      <c r="G41" s="2">
        <v>61176365.000000007</v>
      </c>
      <c r="H41" s="2"/>
      <c r="I41" s="2">
        <v>54090459.999999985</v>
      </c>
      <c r="J41" s="2">
        <v>0</v>
      </c>
      <c r="K41" s="2"/>
      <c r="L41" s="1">
        <f t="shared" si="31"/>
        <v>180659203.99999997</v>
      </c>
      <c r="M41" s="29">
        <f t="shared" si="31"/>
        <v>1019488671.0000008</v>
      </c>
      <c r="N41" s="30">
        <f t="shared" si="32"/>
        <v>1200147875.0000007</v>
      </c>
      <c r="P41" s="3" t="s">
        <v>14</v>
      </c>
      <c r="Q41" s="2">
        <v>39317</v>
      </c>
      <c r="R41" s="2">
        <v>138483</v>
      </c>
      <c r="S41" s="2">
        <v>6535</v>
      </c>
      <c r="T41" s="2">
        <v>760</v>
      </c>
      <c r="U41" s="2">
        <v>0</v>
      </c>
      <c r="V41" s="2">
        <v>6738</v>
      </c>
      <c r="W41" s="2">
        <v>0</v>
      </c>
      <c r="X41" s="2">
        <v>9426</v>
      </c>
      <c r="Y41" s="2">
        <v>7985</v>
      </c>
      <c r="Z41" s="2">
        <v>0</v>
      </c>
      <c r="AA41" s="1">
        <f t="shared" si="33"/>
        <v>53837</v>
      </c>
      <c r="AB41" s="29">
        <f t="shared" si="33"/>
        <v>155407</v>
      </c>
      <c r="AC41" s="30">
        <f t="shared" si="34"/>
        <v>209244</v>
      </c>
      <c r="AE41" s="3" t="s">
        <v>14</v>
      </c>
      <c r="AF41" s="2">
        <f t="shared" si="35"/>
        <v>3822.8057583233708</v>
      </c>
      <c r="AG41" s="2">
        <f t="shared" si="30"/>
        <v>6468.6852971122871</v>
      </c>
      <c r="AH41" s="2">
        <f t="shared" si="30"/>
        <v>4645.4399387911244</v>
      </c>
      <c r="AI41" s="2">
        <f t="shared" si="30"/>
        <v>11077.499999999998</v>
      </c>
      <c r="AJ41" s="2" t="str">
        <f t="shared" si="30"/>
        <v>N.A.</v>
      </c>
      <c r="AK41" s="2">
        <f t="shared" si="30"/>
        <v>9079.3061739388559</v>
      </c>
      <c r="AL41" s="2" t="str">
        <f t="shared" si="30"/>
        <v>N.A.</v>
      </c>
      <c r="AM41" s="2">
        <f t="shared" si="30"/>
        <v>5738.4319966051335</v>
      </c>
      <c r="AN41" s="2">
        <f t="shared" si="30"/>
        <v>0</v>
      </c>
      <c r="AO41" s="2" t="str">
        <f t="shared" si="30"/>
        <v>N.A.</v>
      </c>
      <c r="AP41" s="31">
        <f t="shared" si="30"/>
        <v>3355.6699667514899</v>
      </c>
      <c r="AQ41" s="29">
        <f t="shared" si="30"/>
        <v>6560.1206573706513</v>
      </c>
      <c r="AR41" s="30">
        <f t="shared" si="30"/>
        <v>5735.6381783946053</v>
      </c>
    </row>
    <row r="42" spans="1:44" ht="15" customHeight="1" thickBot="1" x14ac:dyDescent="0.3">
      <c r="A42" s="3" t="s">
        <v>15</v>
      </c>
      <c r="B42" s="2">
        <v>685550</v>
      </c>
      <c r="C42" s="2"/>
      <c r="D42" s="2">
        <v>107500</v>
      </c>
      <c r="E42" s="2"/>
      <c r="F42" s="2"/>
      <c r="G42" s="2">
        <v>673266</v>
      </c>
      <c r="H42" s="2">
        <v>1114740.0000000002</v>
      </c>
      <c r="I42" s="2"/>
      <c r="J42" s="2">
        <v>0</v>
      </c>
      <c r="K42" s="2"/>
      <c r="L42" s="1">
        <f t="shared" si="31"/>
        <v>1907790.0000000002</v>
      </c>
      <c r="M42" s="29">
        <f t="shared" si="31"/>
        <v>673266</v>
      </c>
      <c r="N42" s="30">
        <f t="shared" si="32"/>
        <v>2581056</v>
      </c>
      <c r="P42" s="3" t="s">
        <v>15</v>
      </c>
      <c r="Q42" s="2">
        <v>341</v>
      </c>
      <c r="R42" s="2">
        <v>0</v>
      </c>
      <c r="S42" s="2">
        <v>250</v>
      </c>
      <c r="T42" s="2">
        <v>0</v>
      </c>
      <c r="U42" s="2">
        <v>0</v>
      </c>
      <c r="V42" s="2">
        <v>202</v>
      </c>
      <c r="W42" s="2">
        <v>1989</v>
      </c>
      <c r="X42" s="2">
        <v>0</v>
      </c>
      <c r="Y42" s="2">
        <v>2490</v>
      </c>
      <c r="Z42" s="2">
        <v>0</v>
      </c>
      <c r="AA42" s="1">
        <f t="shared" si="33"/>
        <v>5070</v>
      </c>
      <c r="AB42" s="29">
        <f t="shared" si="33"/>
        <v>202</v>
      </c>
      <c r="AC42" s="30">
        <f t="shared" si="34"/>
        <v>5272</v>
      </c>
      <c r="AE42" s="3" t="s">
        <v>15</v>
      </c>
      <c r="AF42" s="2">
        <f t="shared" si="35"/>
        <v>2010.4105571847508</v>
      </c>
      <c r="AG42" s="2" t="str">
        <f t="shared" si="30"/>
        <v>N.A.</v>
      </c>
      <c r="AH42" s="2">
        <f t="shared" si="30"/>
        <v>430</v>
      </c>
      <c r="AI42" s="2" t="str">
        <f t="shared" si="30"/>
        <v>N.A.</v>
      </c>
      <c r="AJ42" s="2" t="str">
        <f t="shared" si="30"/>
        <v>N.A.</v>
      </c>
      <c r="AK42" s="2">
        <f t="shared" si="30"/>
        <v>3333</v>
      </c>
      <c r="AL42" s="2">
        <f t="shared" si="30"/>
        <v>560.45248868778287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31">
        <f t="shared" si="30"/>
        <v>376.28994082840239</v>
      </c>
      <c r="AQ42" s="29">
        <f t="shared" si="30"/>
        <v>3333</v>
      </c>
      <c r="AR42" s="30">
        <f t="shared" si="30"/>
        <v>489.57814871016694</v>
      </c>
    </row>
    <row r="43" spans="1:44" ht="15" customHeight="1" thickBot="1" x14ac:dyDescent="0.3">
      <c r="A43" s="4" t="s">
        <v>16</v>
      </c>
      <c r="B43" s="2">
        <v>263813239.99999997</v>
      </c>
      <c r="C43" s="2">
        <v>901114546.00000048</v>
      </c>
      <c r="D43" s="2">
        <v>45424520.000000007</v>
      </c>
      <c r="E43" s="2">
        <v>8418899.9999999981</v>
      </c>
      <c r="F43" s="2">
        <v>23734790</v>
      </c>
      <c r="G43" s="2">
        <v>61849631</v>
      </c>
      <c r="H43" s="2">
        <v>138092033.00000003</v>
      </c>
      <c r="I43" s="2">
        <v>54090459.999999985</v>
      </c>
      <c r="J43" s="2">
        <v>0</v>
      </c>
      <c r="K43" s="2"/>
      <c r="L43" s="1">
        <f t="shared" ref="L43" si="36">B43+D43+F43+H43+J43</f>
        <v>471064583</v>
      </c>
      <c r="M43" s="29">
        <f t="shared" ref="M43" si="37">C43+E43+G43+I43+K43</f>
        <v>1025473537.0000005</v>
      </c>
      <c r="N43" s="38">
        <f t="shared" ref="N43" si="38">L43+M43</f>
        <v>1496538120.0000005</v>
      </c>
      <c r="P43" s="4" t="s">
        <v>16</v>
      </c>
      <c r="Q43" s="2">
        <v>72518</v>
      </c>
      <c r="R43" s="2">
        <v>139481</v>
      </c>
      <c r="S43" s="2">
        <v>11998</v>
      </c>
      <c r="T43" s="2">
        <v>760</v>
      </c>
      <c r="U43" s="2">
        <v>3178</v>
      </c>
      <c r="V43" s="2">
        <v>6940</v>
      </c>
      <c r="W43" s="2">
        <v>51696</v>
      </c>
      <c r="X43" s="2">
        <v>9426</v>
      </c>
      <c r="Y43" s="2">
        <v>18327</v>
      </c>
      <c r="Z43" s="2">
        <v>0</v>
      </c>
      <c r="AA43" s="1">
        <f t="shared" ref="AA43" si="39">Q43+S43+U43+W43+Y43</f>
        <v>157717</v>
      </c>
      <c r="AB43" s="29">
        <f t="shared" ref="AB43" si="40">R43+T43+V43+X43+Z43</f>
        <v>156607</v>
      </c>
      <c r="AC43" s="38">
        <f t="shared" ref="AC43" si="41">AA43+AB43</f>
        <v>314324</v>
      </c>
      <c r="AE43" s="4" t="s">
        <v>16</v>
      </c>
      <c r="AF43" s="2">
        <f t="shared" si="35"/>
        <v>3637.900107559502</v>
      </c>
      <c r="AG43" s="2">
        <f t="shared" si="30"/>
        <v>6460.482402621149</v>
      </c>
      <c r="AH43" s="2">
        <f t="shared" si="30"/>
        <v>3786.0076679446579</v>
      </c>
      <c r="AI43" s="2">
        <f t="shared" si="30"/>
        <v>11077.499999999998</v>
      </c>
      <c r="AJ43" s="2">
        <f t="shared" si="30"/>
        <v>7468.4675896790432</v>
      </c>
      <c r="AK43" s="2">
        <f t="shared" si="30"/>
        <v>8912.0505763688761</v>
      </c>
      <c r="AL43" s="2">
        <f t="shared" si="30"/>
        <v>2671.2324551222537</v>
      </c>
      <c r="AM43" s="2">
        <f t="shared" si="30"/>
        <v>5738.4319966051335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2986.7711343735932</v>
      </c>
      <c r="AQ43" s="29">
        <f t="shared" ref="AQ43" si="43">IFERROR(M43/AB43, "N.A.")</f>
        <v>6548.0696073611043</v>
      </c>
      <c r="AR43" s="30">
        <f t="shared" ref="AR43" si="44">IFERROR(N43/AC43, "N.A.")</f>
        <v>4761.1322075310845</v>
      </c>
    </row>
    <row r="44" spans="1:44" ht="15" customHeight="1" thickBot="1" x14ac:dyDescent="0.3">
      <c r="A44" s="5" t="s">
        <v>0</v>
      </c>
      <c r="B44" s="63">
        <f>B43+C43</f>
        <v>1164927786.0000005</v>
      </c>
      <c r="C44" s="64"/>
      <c r="D44" s="63">
        <f>D43+E43</f>
        <v>53843420.000000007</v>
      </c>
      <c r="E44" s="64"/>
      <c r="F44" s="63">
        <f>F43+G43</f>
        <v>85584421</v>
      </c>
      <c r="G44" s="64"/>
      <c r="H44" s="63">
        <f>H43+I43</f>
        <v>192182493</v>
      </c>
      <c r="I44" s="64"/>
      <c r="J44" s="63">
        <f>J43+K43</f>
        <v>0</v>
      </c>
      <c r="K44" s="64"/>
      <c r="L44" s="63">
        <f>L43+M43</f>
        <v>1496538120.0000005</v>
      </c>
      <c r="M44" s="67"/>
      <c r="N44" s="39">
        <f>B44+D44+F44+H44+J44</f>
        <v>1496538120.0000005</v>
      </c>
      <c r="P44" s="5" t="s">
        <v>0</v>
      </c>
      <c r="Q44" s="63">
        <f>Q43+R43</f>
        <v>211999</v>
      </c>
      <c r="R44" s="64"/>
      <c r="S44" s="63">
        <f>S43+T43</f>
        <v>12758</v>
      </c>
      <c r="T44" s="64"/>
      <c r="U44" s="63">
        <f>U43+V43</f>
        <v>10118</v>
      </c>
      <c r="V44" s="64"/>
      <c r="W44" s="63">
        <f>W43+X43</f>
        <v>61122</v>
      </c>
      <c r="X44" s="64"/>
      <c r="Y44" s="63">
        <f>Y43+Z43</f>
        <v>18327</v>
      </c>
      <c r="Z44" s="64"/>
      <c r="AA44" s="63">
        <f>AA43+AB43</f>
        <v>314324</v>
      </c>
      <c r="AB44" s="67"/>
      <c r="AC44" s="39">
        <f>Q44+S44+U44+W44+Y44</f>
        <v>314324</v>
      </c>
      <c r="AE44" s="5" t="s">
        <v>0</v>
      </c>
      <c r="AF44" s="65">
        <f>IFERROR(B44/Q44,"N.A.")</f>
        <v>5494.9683064542778</v>
      </c>
      <c r="AG44" s="66"/>
      <c r="AH44" s="65">
        <f>IFERROR(D44/S44,"N.A.")</f>
        <v>4220.3652610126983</v>
      </c>
      <c r="AI44" s="66"/>
      <c r="AJ44" s="65">
        <f>IFERROR(F44/U44,"N.A.")</f>
        <v>8458.6302628978065</v>
      </c>
      <c r="AK44" s="66"/>
      <c r="AL44" s="65">
        <f>IFERROR(H44/W44,"N.A.")</f>
        <v>3144.2441837636202</v>
      </c>
      <c r="AM44" s="66"/>
      <c r="AN44" s="65">
        <f>IFERROR(J44/Y44,"N.A.")</f>
        <v>0</v>
      </c>
      <c r="AO44" s="66"/>
      <c r="AP44" s="65">
        <f>IFERROR(L44/AA44,"N.A.")</f>
        <v>4761.1322075310845</v>
      </c>
      <c r="AQ44" s="66"/>
      <c r="AR44" s="32">
        <f>IFERROR(N44/AC44, "N.A.")</f>
        <v>4761.1322075310845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</sheetPr>
  <dimension ref="A1:BH53"/>
  <sheetViews>
    <sheetView zoomScale="75" zoomScaleNormal="75" workbookViewId="0"/>
  </sheetViews>
  <sheetFormatPr baseColWidth="10" defaultColWidth="16.85546875" defaultRowHeight="15" x14ac:dyDescent="0.25"/>
  <cols>
    <col min="1" max="1" width="31.42578125" style="10" customWidth="1"/>
    <col min="2" max="15" width="16.85546875" style="10" customWidth="1"/>
    <col min="16" max="16" width="31.42578125" style="10" customWidth="1"/>
    <col min="17" max="22" width="16.85546875" style="10" customWidth="1"/>
    <col min="23" max="24" width="16.85546875" style="10"/>
    <col min="25" max="25" width="16.85546875" style="10" customWidth="1"/>
    <col min="26" max="26" width="16.85546875" style="10"/>
    <col min="27" max="27" width="16.85546875" style="10" customWidth="1"/>
    <col min="28" max="30" width="16.85546875" style="10"/>
    <col min="31" max="31" width="31.42578125" style="10" customWidth="1"/>
    <col min="32" max="37" width="16.85546875" style="10" customWidth="1"/>
    <col min="38" max="39" width="16.85546875" style="10"/>
    <col min="40" max="40" width="16.85546875" style="10" customWidth="1"/>
    <col min="41" max="41" width="16.85546875" style="10"/>
    <col min="42" max="42" width="16.85546875" style="10" customWidth="1"/>
    <col min="43" max="46" width="16.85546875" style="10"/>
    <col min="47" max="47" width="23.140625" style="10" bestFit="1" customWidth="1"/>
    <col min="48" max="48" width="31.5703125" style="10" bestFit="1" customWidth="1"/>
    <col min="49" max="49" width="30.5703125" style="10" bestFit="1" customWidth="1"/>
    <col min="50" max="16384" width="16.85546875" style="10"/>
  </cols>
  <sheetData>
    <row r="1" spans="1:60" ht="15" customHeight="1" x14ac:dyDescent="0.25">
      <c r="A1" s="34" t="s">
        <v>17</v>
      </c>
      <c r="B1" s="35" t="s">
        <v>56</v>
      </c>
    </row>
    <row r="2" spans="1:60" ht="15" customHeight="1" x14ac:dyDescent="0.25">
      <c r="A2" s="34" t="s">
        <v>18</v>
      </c>
      <c r="B2" s="35" t="s">
        <v>19</v>
      </c>
    </row>
    <row r="3" spans="1:60" ht="15" customHeight="1" x14ac:dyDescent="0.25">
      <c r="A3" s="34" t="s">
        <v>20</v>
      </c>
      <c r="B3" s="35" t="s">
        <v>27</v>
      </c>
      <c r="E3" s="11"/>
      <c r="F3" s="11"/>
      <c r="G3" s="11"/>
      <c r="H3" s="11"/>
      <c r="I3" s="11"/>
      <c r="J3" s="11"/>
      <c r="K3" s="11"/>
      <c r="L3" s="11"/>
      <c r="M3" s="11"/>
      <c r="N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60" ht="15" customHeight="1" thickBot="1" x14ac:dyDescent="0.3">
      <c r="A4" s="34" t="s">
        <v>21</v>
      </c>
      <c r="B4" s="35" t="s">
        <v>22</v>
      </c>
      <c r="E4" s="11"/>
      <c r="F4" s="11"/>
      <c r="G4" s="11"/>
      <c r="H4" s="11"/>
      <c r="I4" s="11"/>
      <c r="J4" s="11"/>
      <c r="K4" s="11"/>
      <c r="L4" s="11"/>
      <c r="M4" s="11"/>
      <c r="N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60" ht="15" customHeight="1" x14ac:dyDescent="0.25">
      <c r="A5" s="34" t="s">
        <v>23</v>
      </c>
      <c r="B5" s="35" t="s">
        <v>57</v>
      </c>
      <c r="E5" s="11"/>
      <c r="F5" s="11"/>
      <c r="G5" s="11"/>
      <c r="H5" s="11"/>
      <c r="I5" s="11"/>
      <c r="J5" s="11"/>
      <c r="K5" s="11"/>
      <c r="L5" s="11"/>
      <c r="M5" s="11"/>
      <c r="N5" s="11"/>
      <c r="Q5" s="11"/>
      <c r="R5" s="11"/>
      <c r="S5" s="11"/>
      <c r="T5" s="11"/>
      <c r="U5" s="11"/>
      <c r="V5" s="11"/>
      <c r="W5" s="11"/>
      <c r="X5" s="11"/>
      <c r="Y5" s="11"/>
      <c r="Z5" s="11"/>
      <c r="AU5" s="12"/>
      <c r="AV5" s="13" t="s">
        <v>37</v>
      </c>
      <c r="AW5" s="14" t="s">
        <v>38</v>
      </c>
    </row>
    <row r="6" spans="1:60" ht="15" customHeight="1" x14ac:dyDescent="0.25">
      <c r="A6" s="34" t="s">
        <v>24</v>
      </c>
      <c r="B6" s="35">
        <v>2021</v>
      </c>
      <c r="E6" s="11"/>
      <c r="F6" s="11"/>
      <c r="G6" s="11"/>
      <c r="H6" s="11"/>
      <c r="I6" s="11"/>
      <c r="J6" s="11"/>
      <c r="K6" s="11"/>
      <c r="L6" s="11"/>
      <c r="M6" s="11"/>
      <c r="N6" s="11"/>
      <c r="Q6" s="11"/>
      <c r="R6" s="11"/>
      <c r="S6" s="11"/>
      <c r="T6" s="11"/>
      <c r="U6" s="11"/>
      <c r="V6" s="11"/>
      <c r="W6" s="11"/>
      <c r="X6" s="11"/>
      <c r="Y6" s="11"/>
      <c r="Z6" s="11"/>
      <c r="AU6" s="15" t="s">
        <v>0</v>
      </c>
      <c r="AV6" s="16">
        <f>SUM(AV12:AV22)-AV23</f>
        <v>0</v>
      </c>
      <c r="AW6" s="17">
        <f>SUM(AW12:AW22)-AW23</f>
        <v>0</v>
      </c>
    </row>
    <row r="7" spans="1:60" ht="15" customHeight="1" x14ac:dyDescent="0.25">
      <c r="A7" s="34" t="s">
        <v>25</v>
      </c>
      <c r="B7" s="36" t="s">
        <v>58</v>
      </c>
      <c r="E7" s="11"/>
      <c r="F7" s="11"/>
      <c r="G7" s="11"/>
      <c r="H7" s="11"/>
      <c r="I7" s="11"/>
      <c r="J7" s="11"/>
      <c r="K7" s="11"/>
      <c r="L7" s="11"/>
      <c r="M7" s="11"/>
      <c r="N7" s="11"/>
      <c r="Q7" s="11"/>
      <c r="R7" s="11"/>
      <c r="S7" s="11"/>
      <c r="T7" s="11"/>
      <c r="U7" s="11"/>
      <c r="V7" s="11"/>
      <c r="W7" s="11"/>
      <c r="X7" s="11"/>
      <c r="Y7" s="11"/>
      <c r="Z7" s="11"/>
      <c r="AU7" s="15" t="s">
        <v>39</v>
      </c>
      <c r="AV7" s="16">
        <f>SUM(AV26:AV36)-AV37</f>
        <v>0</v>
      </c>
      <c r="AW7" s="17">
        <f>SUM(AW26:AW36)-AW37</f>
        <v>0</v>
      </c>
    </row>
    <row r="8" spans="1:60" ht="15" customHeight="1" thickBot="1" x14ac:dyDescent="0.3">
      <c r="A8" s="34" t="s">
        <v>26</v>
      </c>
      <c r="B8" s="37">
        <v>46003</v>
      </c>
      <c r="E8" s="11"/>
      <c r="F8" s="11"/>
      <c r="G8" s="11"/>
      <c r="H8" s="11"/>
      <c r="I8" s="11"/>
      <c r="J8" s="11"/>
      <c r="K8" s="11"/>
      <c r="L8" s="11"/>
      <c r="M8" s="11"/>
      <c r="N8" s="11"/>
      <c r="Q8" s="11"/>
      <c r="R8" s="11"/>
      <c r="S8" s="11"/>
      <c r="T8" s="11"/>
      <c r="U8" s="11"/>
      <c r="V8" s="11"/>
      <c r="W8" s="11"/>
      <c r="X8" s="11"/>
      <c r="Y8" s="11"/>
      <c r="Z8" s="11"/>
      <c r="AU8" s="18" t="s">
        <v>40</v>
      </c>
      <c r="AV8" s="19">
        <f>SUM(AV40:AV50)-AV51</f>
        <v>0</v>
      </c>
      <c r="AW8" s="20">
        <f>SUM(AW40:AW50)-AW51</f>
        <v>0</v>
      </c>
    </row>
    <row r="9" spans="1:60" ht="15" customHeight="1" thickBot="1" x14ac:dyDescent="0.3">
      <c r="AY9" s="10" t="s">
        <v>37</v>
      </c>
    </row>
    <row r="10" spans="1:60" ht="23.25" customHeight="1" thickBot="1" x14ac:dyDescent="0.3">
      <c r="A10" s="33" t="s">
        <v>31</v>
      </c>
      <c r="P10" s="33" t="s">
        <v>28</v>
      </c>
      <c r="AE10" s="33" t="s">
        <v>34</v>
      </c>
      <c r="AY10" s="10" t="s">
        <v>41</v>
      </c>
      <c r="BC10" s="12" t="s">
        <v>42</v>
      </c>
      <c r="BD10" s="13"/>
      <c r="BE10" s="14"/>
    </row>
    <row r="11" spans="1:60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  <c r="AV11" s="10" t="s">
        <v>37</v>
      </c>
      <c r="AW11" s="10" t="s">
        <v>38</v>
      </c>
      <c r="AY11" s="10" t="s">
        <v>43</v>
      </c>
      <c r="AZ11" s="10" t="s">
        <v>40</v>
      </c>
      <c r="BA11" s="10" t="s">
        <v>0</v>
      </c>
      <c r="BC11" s="15" t="s">
        <v>43</v>
      </c>
      <c r="BD11" s="10" t="s">
        <v>40</v>
      </c>
      <c r="BE11" s="21" t="s">
        <v>0</v>
      </c>
    </row>
    <row r="12" spans="1:60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  <c r="AT12" s="10" t="s">
        <v>0</v>
      </c>
      <c r="AU12" s="10" t="s">
        <v>44</v>
      </c>
      <c r="AV12" s="22">
        <f>'001 Cozumel'!AC20</f>
        <v>39272</v>
      </c>
      <c r="AW12" s="22">
        <f>'001 Cozumel'!N20</f>
        <v>168654095.00000006</v>
      </c>
      <c r="AY12" s="23">
        <f>[1]T1!E19</f>
        <v>22079</v>
      </c>
      <c r="AZ12" s="23">
        <f>[1]T1!F19</f>
        <v>17193</v>
      </c>
      <c r="BA12" s="23">
        <f>[1]T1!G19</f>
        <v>39272</v>
      </c>
      <c r="BC12" s="24">
        <f t="shared" ref="BC12:BC23" si="0">AV26-AY12</f>
        <v>0</v>
      </c>
      <c r="BD12" s="16">
        <f t="shared" ref="BD12:BD23" si="1">AZ12-AV40</f>
        <v>0</v>
      </c>
      <c r="BE12" s="17">
        <f t="shared" ref="BE12:BE23" si="2">BA12-AV12</f>
        <v>0</v>
      </c>
      <c r="BF12" s="16"/>
      <c r="BG12" s="16"/>
      <c r="BH12" s="16"/>
    </row>
    <row r="13" spans="1:60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  <c r="AU13" s="10" t="s">
        <v>45</v>
      </c>
      <c r="AV13" s="22">
        <f>'002 Felipe Carrillo Puerto'!AC20</f>
        <v>34010</v>
      </c>
      <c r="AW13" s="22">
        <f>'002 Felipe Carrillo Puerto'!N20</f>
        <v>141990918</v>
      </c>
      <c r="AY13" s="23">
        <f>[1]T1!H19</f>
        <v>26211</v>
      </c>
      <c r="AZ13" s="23">
        <f>[1]T1!I19</f>
        <v>7799</v>
      </c>
      <c r="BA13" s="23">
        <f>[1]T1!J19</f>
        <v>34010</v>
      </c>
      <c r="BC13" s="24">
        <f t="shared" si="0"/>
        <v>0</v>
      </c>
      <c r="BD13" s="16">
        <f t="shared" si="1"/>
        <v>0</v>
      </c>
      <c r="BE13" s="17">
        <f t="shared" si="2"/>
        <v>0</v>
      </c>
      <c r="BF13" s="16"/>
      <c r="BG13" s="16"/>
      <c r="BH13" s="16"/>
    </row>
    <row r="14" spans="1:60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  <c r="AU14" s="10" t="s">
        <v>46</v>
      </c>
      <c r="AV14" s="22">
        <f>'003 Isla Mujeres'!AC20</f>
        <v>11352</v>
      </c>
      <c r="AW14" s="22">
        <f>'003 Isla Mujeres'!N20</f>
        <v>57529530</v>
      </c>
      <c r="AY14" s="23">
        <f>[1]T1!K19</f>
        <v>6318</v>
      </c>
      <c r="AZ14" s="23">
        <f>[1]T1!L19</f>
        <v>5034</v>
      </c>
      <c r="BA14" s="23">
        <f>[1]T1!M19</f>
        <v>11352</v>
      </c>
      <c r="BC14" s="24">
        <f t="shared" si="0"/>
        <v>0</v>
      </c>
      <c r="BD14" s="16">
        <f t="shared" si="1"/>
        <v>0</v>
      </c>
      <c r="BE14" s="17">
        <f t="shared" si="2"/>
        <v>0</v>
      </c>
      <c r="BF14" s="16"/>
      <c r="BG14" s="16"/>
      <c r="BH14" s="16"/>
    </row>
    <row r="15" spans="1:60" ht="15" customHeight="1" thickBot="1" x14ac:dyDescent="0.3">
      <c r="A15" s="3" t="s">
        <v>12</v>
      </c>
      <c r="B15" s="41">
        <f>'001 Cozumel'!B15+'002 Felipe Carrillo Puerto'!B15+'003 Isla Mujeres'!B15+'004 Othón P. Blanco'!B15+'005 Benito Juárez'!B15+'006 José María Morelos'!B15+'007 Lázaro Cárdenas'!B15+'008 Playa del Carmen'!B15+'009 Tulum'!B15+'010 Bacalar'!B15+'011 Puerto Morelos'!B15-'Quintana Roo'!B15</f>
        <v>0</v>
      </c>
      <c r="C15" s="41">
        <f>'001 Cozumel'!C15+'002 Felipe Carrillo Puerto'!C15+'003 Isla Mujeres'!C15+'004 Othón P. Blanco'!C15+'005 Benito Juárez'!C15+'006 José María Morelos'!C15+'007 Lázaro Cárdenas'!C15+'008 Playa del Carmen'!C15+'009 Tulum'!C15+'010 Bacalar'!C15+'011 Puerto Morelos'!C15-'Quintana Roo'!C15</f>
        <v>0</v>
      </c>
      <c r="D15" s="41">
        <f>'001 Cozumel'!D15+'002 Felipe Carrillo Puerto'!D15+'003 Isla Mujeres'!D15+'004 Othón P. Blanco'!D15+'005 Benito Juárez'!D15+'006 José María Morelos'!D15+'007 Lázaro Cárdenas'!D15+'008 Playa del Carmen'!D15+'009 Tulum'!D15+'010 Bacalar'!D15+'011 Puerto Morelos'!D15-'Quintana Roo'!D15</f>
        <v>0</v>
      </c>
      <c r="E15" s="41">
        <f>'001 Cozumel'!E15+'002 Felipe Carrillo Puerto'!E15+'003 Isla Mujeres'!E15+'004 Othón P. Blanco'!E15+'005 Benito Juárez'!E15+'006 José María Morelos'!E15+'007 Lázaro Cárdenas'!E15+'008 Playa del Carmen'!E15+'009 Tulum'!E15+'010 Bacalar'!E15+'011 Puerto Morelos'!E15-'Quintana Roo'!E15</f>
        <v>0</v>
      </c>
      <c r="F15" s="41">
        <f>'001 Cozumel'!F15+'002 Felipe Carrillo Puerto'!F15+'003 Isla Mujeres'!F15+'004 Othón P. Blanco'!F15+'005 Benito Juárez'!F15+'006 José María Morelos'!F15+'007 Lázaro Cárdenas'!F15+'008 Playa del Carmen'!F15+'009 Tulum'!F15+'010 Bacalar'!F15+'011 Puerto Morelos'!F15-'Quintana Roo'!F15</f>
        <v>0</v>
      </c>
      <c r="G15" s="41">
        <f>'001 Cozumel'!G15+'002 Felipe Carrillo Puerto'!G15+'003 Isla Mujeres'!G15+'004 Othón P. Blanco'!G15+'005 Benito Juárez'!G15+'006 José María Morelos'!G15+'007 Lázaro Cárdenas'!G15+'008 Playa del Carmen'!G15+'009 Tulum'!G15+'010 Bacalar'!G15+'011 Puerto Morelos'!G15-'Quintana Roo'!G15</f>
        <v>0</v>
      </c>
      <c r="H15" s="41">
        <f>'001 Cozumel'!H15+'002 Felipe Carrillo Puerto'!H15+'003 Isla Mujeres'!H15+'004 Othón P. Blanco'!H15+'005 Benito Juárez'!H15+'006 José María Morelos'!H15+'007 Lázaro Cárdenas'!H15+'008 Playa del Carmen'!H15+'009 Tulum'!H15+'010 Bacalar'!H15+'011 Puerto Morelos'!H15-'Quintana Roo'!H15</f>
        <v>0</v>
      </c>
      <c r="I15" s="41">
        <f>'001 Cozumel'!I15+'002 Felipe Carrillo Puerto'!I15+'003 Isla Mujeres'!I15+'004 Othón P. Blanco'!I15+'005 Benito Juárez'!I15+'006 José María Morelos'!I15+'007 Lázaro Cárdenas'!I15+'008 Playa del Carmen'!I15+'009 Tulum'!I15+'010 Bacalar'!I15+'011 Puerto Morelos'!I15-'Quintana Roo'!I15</f>
        <v>0</v>
      </c>
      <c r="J15" s="41">
        <f>'001 Cozumel'!J15+'002 Felipe Carrillo Puerto'!J15+'003 Isla Mujeres'!J15+'004 Othón P. Blanco'!J15+'005 Benito Juárez'!J15+'006 José María Morelos'!J15+'007 Lázaro Cárdenas'!J15+'008 Playa del Carmen'!J15+'009 Tulum'!J15+'010 Bacalar'!J15+'011 Puerto Morelos'!J15-'Quintana Roo'!J15</f>
        <v>0</v>
      </c>
      <c r="K15" s="41">
        <f>'001 Cozumel'!K15+'002 Felipe Carrillo Puerto'!K15+'003 Isla Mujeres'!K15+'004 Othón P. Blanco'!K15+'005 Benito Juárez'!K15+'006 José María Morelos'!K15+'007 Lázaro Cárdenas'!K15+'008 Playa del Carmen'!K15+'009 Tulum'!K15+'010 Bacalar'!K15+'011 Puerto Morelos'!K15-'Quintana Roo'!K15</f>
        <v>0</v>
      </c>
      <c r="L15" s="41">
        <f t="shared" ref="L15:M18" si="3">B15+D15+F15+H15+J15</f>
        <v>0</v>
      </c>
      <c r="M15" s="41">
        <f t="shared" si="3"/>
        <v>0</v>
      </c>
      <c r="N15" s="42">
        <f>L15+M15</f>
        <v>0</v>
      </c>
      <c r="P15" s="3" t="s">
        <v>12</v>
      </c>
      <c r="Q15" s="41">
        <f>'001 Cozumel'!Q15+'002 Felipe Carrillo Puerto'!Q15+'003 Isla Mujeres'!Q15+'004 Othón P. Blanco'!Q15+'005 Benito Juárez'!Q15+'006 José María Morelos'!Q15+'007 Lázaro Cárdenas'!Q15+'008 Playa del Carmen'!Q15+'009 Tulum'!Q15+'010 Bacalar'!Q15+'011 Puerto Morelos'!Q15-'Quintana Roo'!Q15</f>
        <v>0</v>
      </c>
      <c r="R15" s="41">
        <f>'001 Cozumel'!R15+'002 Felipe Carrillo Puerto'!R15+'003 Isla Mujeres'!R15+'004 Othón P. Blanco'!R15+'005 Benito Juárez'!R15+'006 José María Morelos'!R15+'007 Lázaro Cárdenas'!R15+'008 Playa del Carmen'!R15+'009 Tulum'!R15+'010 Bacalar'!R15+'011 Puerto Morelos'!R15-'Quintana Roo'!R15</f>
        <v>0</v>
      </c>
      <c r="S15" s="41">
        <f>'001 Cozumel'!S15+'002 Felipe Carrillo Puerto'!S15+'003 Isla Mujeres'!S15+'004 Othón P. Blanco'!S15+'005 Benito Juárez'!S15+'006 José María Morelos'!S15+'007 Lázaro Cárdenas'!S15+'008 Playa del Carmen'!S15+'009 Tulum'!S15+'010 Bacalar'!S15+'011 Puerto Morelos'!S15-'Quintana Roo'!S15</f>
        <v>0</v>
      </c>
      <c r="T15" s="41">
        <f>'001 Cozumel'!T15+'002 Felipe Carrillo Puerto'!T15+'003 Isla Mujeres'!T15+'004 Othón P. Blanco'!T15+'005 Benito Juárez'!T15+'006 José María Morelos'!T15+'007 Lázaro Cárdenas'!T15+'008 Playa del Carmen'!T15+'009 Tulum'!T15+'010 Bacalar'!T15+'011 Puerto Morelos'!T15-'Quintana Roo'!T15</f>
        <v>0</v>
      </c>
      <c r="U15" s="41">
        <f>'001 Cozumel'!U15+'002 Felipe Carrillo Puerto'!U15+'003 Isla Mujeres'!U15+'004 Othón P. Blanco'!U15+'005 Benito Juárez'!U15+'006 José María Morelos'!U15+'007 Lázaro Cárdenas'!U15+'008 Playa del Carmen'!U15+'009 Tulum'!U15+'010 Bacalar'!U15+'011 Puerto Morelos'!U15-'Quintana Roo'!U15</f>
        <v>0</v>
      </c>
      <c r="V15" s="41">
        <f>'001 Cozumel'!V15+'002 Felipe Carrillo Puerto'!V15+'003 Isla Mujeres'!V15+'004 Othón P. Blanco'!V15+'005 Benito Juárez'!V15+'006 José María Morelos'!V15+'007 Lázaro Cárdenas'!V15+'008 Playa del Carmen'!V15+'009 Tulum'!V15+'010 Bacalar'!V15+'011 Puerto Morelos'!V15-'Quintana Roo'!V15</f>
        <v>0</v>
      </c>
      <c r="W15" s="41">
        <f>'001 Cozumel'!W15+'002 Felipe Carrillo Puerto'!W15+'003 Isla Mujeres'!W15+'004 Othón P. Blanco'!W15+'005 Benito Juárez'!W15+'006 José María Morelos'!W15+'007 Lázaro Cárdenas'!W15+'008 Playa del Carmen'!W15+'009 Tulum'!W15+'010 Bacalar'!W15+'011 Puerto Morelos'!W15-'Quintana Roo'!W15</f>
        <v>0</v>
      </c>
      <c r="X15" s="41">
        <f>'001 Cozumel'!X15+'002 Felipe Carrillo Puerto'!X15+'003 Isla Mujeres'!X15+'004 Othón P. Blanco'!X15+'005 Benito Juárez'!X15+'006 José María Morelos'!X15+'007 Lázaro Cárdenas'!X15+'008 Playa del Carmen'!X15+'009 Tulum'!X15+'010 Bacalar'!X15+'011 Puerto Morelos'!X15-'Quintana Roo'!X15</f>
        <v>0</v>
      </c>
      <c r="Y15" s="41">
        <f>'001 Cozumel'!Y15+'002 Felipe Carrillo Puerto'!Y15+'003 Isla Mujeres'!Y15+'004 Othón P. Blanco'!Y15+'005 Benito Juárez'!Y15+'006 José María Morelos'!Y15+'007 Lázaro Cárdenas'!Y15+'008 Playa del Carmen'!Y15+'009 Tulum'!Y15+'010 Bacalar'!Y15+'011 Puerto Morelos'!Y15-'Quintana Roo'!Y15</f>
        <v>0</v>
      </c>
      <c r="Z15" s="41">
        <f>'001 Cozumel'!Z15+'002 Felipe Carrillo Puerto'!Z15+'003 Isla Mujeres'!Z15+'004 Othón P. Blanco'!Z15+'005 Benito Juárez'!Z15+'006 José María Morelos'!Z15+'007 Lázaro Cárdenas'!Z15+'008 Playa del Carmen'!Z15+'009 Tulum'!Z15+'010 Bacalar'!Z15+'011 Puerto Morelos'!Z15-'Quintana Roo'!Z15</f>
        <v>0</v>
      </c>
      <c r="AA15" s="41">
        <f t="shared" ref="AA15:AB18" si="4">Q15+S15+U15+W15+Y15</f>
        <v>0</v>
      </c>
      <c r="AB15" s="41">
        <f t="shared" si="4"/>
        <v>0</v>
      </c>
      <c r="AC15" s="42">
        <f>AA15+AB15</f>
        <v>0</v>
      </c>
      <c r="AE15" s="3" t="s">
        <v>12</v>
      </c>
      <c r="AF15" s="41">
        <f>IFERROR('Quintana Roo'!AF15-('001 Cozumel'!B15+'002 Felipe Carrillo Puerto'!B15+'003 Isla Mujeres'!B15+'004 Othón P. Blanco'!B15+'005 Benito Juárez'!B15+'006 José María Morelos'!B15+'007 Lázaro Cárdenas'!B15+'008 Playa del Carmen'!B15+'009 Tulum'!B15+'010 Bacalar'!B15+'011 Puerto Morelos'!B15)/('001 Cozumel'!Q15+'002 Felipe Carrillo Puerto'!Q15+'003 Isla Mujeres'!Q15+'004 Othón P. Blanco'!Q15+'005 Benito Juárez'!Q15+'006 José María Morelos'!Q15+'007 Lázaro Cárdenas'!Q15+'008 Playa del Carmen'!Q15+'009 Tulum'!Q15+'010 Bacalar'!Q15+'011 Puerto Morelos'!Q15),0)</f>
        <v>9.0949470177292824E-13</v>
      </c>
      <c r="AG15" s="41">
        <f>IFERROR('Quintana Roo'!AG15-('001 Cozumel'!C15+'002 Felipe Carrillo Puerto'!C15+'003 Isla Mujeres'!C15+'004 Othón P. Blanco'!C15+'005 Benito Juárez'!C15+'006 José María Morelos'!C15+'007 Lázaro Cárdenas'!C15+'008 Playa del Carmen'!C15+'009 Tulum'!C15+'010 Bacalar'!C15+'011 Puerto Morelos'!C15)/('001 Cozumel'!R15+'002 Felipe Carrillo Puerto'!R15+'003 Isla Mujeres'!R15+'004 Othón P. Blanco'!R15+'005 Benito Juárez'!R15+'006 José María Morelos'!R15+'007 Lázaro Cárdenas'!R15+'008 Playa del Carmen'!R15+'009 Tulum'!R15+'010 Bacalar'!R15+'011 Puerto Morelos'!R15),0)</f>
        <v>0</v>
      </c>
      <c r="AH15" s="41">
        <f>IFERROR('Quintana Roo'!AH15-('001 Cozumel'!D15+'002 Felipe Carrillo Puerto'!D15+'003 Isla Mujeres'!D15+'004 Othón P. Blanco'!D15+'005 Benito Juárez'!D15+'006 José María Morelos'!D15+'007 Lázaro Cárdenas'!D15+'008 Playa del Carmen'!D15+'009 Tulum'!D15+'010 Bacalar'!D15+'011 Puerto Morelos'!D15)/('001 Cozumel'!S15+'002 Felipe Carrillo Puerto'!S15+'003 Isla Mujeres'!S15+'004 Othón P. Blanco'!S15+'005 Benito Juárez'!S15+'006 José María Morelos'!S15+'007 Lázaro Cárdenas'!S15+'008 Playa del Carmen'!S15+'009 Tulum'!S15+'010 Bacalar'!S15+'011 Puerto Morelos'!S15),0)</f>
        <v>0</v>
      </c>
      <c r="AI15" s="41">
        <f>IFERROR('Quintana Roo'!AI15-('001 Cozumel'!E15+'002 Felipe Carrillo Puerto'!E15+'003 Isla Mujeres'!E15+'004 Othón P. Blanco'!E15+'005 Benito Juárez'!E15+'006 José María Morelos'!E15+'007 Lázaro Cárdenas'!E15+'008 Playa del Carmen'!E15+'009 Tulum'!E15+'010 Bacalar'!E15+'011 Puerto Morelos'!E15)/('001 Cozumel'!T15+'002 Felipe Carrillo Puerto'!T15+'003 Isla Mujeres'!T15+'004 Othón P. Blanco'!T15+'005 Benito Juárez'!T15+'006 José María Morelos'!T15+'007 Lázaro Cárdenas'!T15+'008 Playa del Carmen'!T15+'009 Tulum'!T15+'010 Bacalar'!T15+'011 Puerto Morelos'!T15),0)</f>
        <v>0</v>
      </c>
      <c r="AJ15" s="41">
        <f>IFERROR('Quintana Roo'!AJ15-('001 Cozumel'!F15+'002 Felipe Carrillo Puerto'!F15+'003 Isla Mujeres'!F15+'004 Othón P. Blanco'!F15+'005 Benito Juárez'!F15+'006 José María Morelos'!F15+'007 Lázaro Cárdenas'!F15+'008 Playa del Carmen'!F15+'009 Tulum'!F15+'010 Bacalar'!F15+'011 Puerto Morelos'!F15)/('001 Cozumel'!U15+'002 Felipe Carrillo Puerto'!U15+'003 Isla Mujeres'!U15+'004 Othón P. Blanco'!U15+'005 Benito Juárez'!U15+'006 José María Morelos'!U15+'007 Lázaro Cárdenas'!U15+'008 Playa del Carmen'!U15+'009 Tulum'!U15+'010 Bacalar'!U15+'011 Puerto Morelos'!U15),0)</f>
        <v>0</v>
      </c>
      <c r="AK15" s="41">
        <f>IFERROR('Quintana Roo'!AK15-('001 Cozumel'!G15+'002 Felipe Carrillo Puerto'!G15+'003 Isla Mujeres'!G15+'004 Othón P. Blanco'!G15+'005 Benito Juárez'!G15+'006 José María Morelos'!G15+'007 Lázaro Cárdenas'!G15+'008 Playa del Carmen'!G15+'009 Tulum'!G15+'010 Bacalar'!G15+'011 Puerto Morelos'!G15)/('001 Cozumel'!V15+'002 Felipe Carrillo Puerto'!V15+'003 Isla Mujeres'!V15+'004 Othón P. Blanco'!V15+'005 Benito Juárez'!V15+'006 José María Morelos'!V15+'007 Lázaro Cárdenas'!V15+'008 Playa del Carmen'!V15+'009 Tulum'!V15+'010 Bacalar'!V15+'011 Puerto Morelos'!V15),0)</f>
        <v>0</v>
      </c>
      <c r="AL15" s="41">
        <f>IFERROR('Quintana Roo'!AL15-('001 Cozumel'!H15+'002 Felipe Carrillo Puerto'!H15+'003 Isla Mujeres'!H15+'004 Othón P. Blanco'!H15+'005 Benito Juárez'!H15+'006 José María Morelos'!H15+'007 Lázaro Cárdenas'!H15+'008 Playa del Carmen'!H15+'009 Tulum'!H15+'010 Bacalar'!H15+'011 Puerto Morelos'!H15)/('001 Cozumel'!W15+'002 Felipe Carrillo Puerto'!W15+'003 Isla Mujeres'!W15+'004 Othón P. Blanco'!W15+'005 Benito Juárez'!W15+'006 José María Morelos'!W15+'007 Lázaro Cárdenas'!W15+'008 Playa del Carmen'!W15+'009 Tulum'!W15+'010 Bacalar'!W15+'011 Puerto Morelos'!W15),0)</f>
        <v>0</v>
      </c>
      <c r="AM15" s="41">
        <f>IFERROR('Quintana Roo'!AM15-('001 Cozumel'!I15+'002 Felipe Carrillo Puerto'!I15+'003 Isla Mujeres'!I15+'004 Othón P. Blanco'!I15+'005 Benito Juárez'!I15+'006 José María Morelos'!I15+'007 Lázaro Cárdenas'!I15+'008 Playa del Carmen'!I15+'009 Tulum'!I15+'010 Bacalar'!I15+'011 Puerto Morelos'!I15)/('001 Cozumel'!X15+'002 Felipe Carrillo Puerto'!X15+'003 Isla Mujeres'!X15+'004 Othón P. Blanco'!X15+'005 Benito Juárez'!X15+'006 José María Morelos'!X15+'007 Lázaro Cárdenas'!X15+'008 Playa del Carmen'!X15+'009 Tulum'!X15+'010 Bacalar'!X15+'011 Puerto Morelos'!X15),0)</f>
        <v>0</v>
      </c>
      <c r="AN15" s="41">
        <f>IFERROR('Quintana Roo'!AN15-('001 Cozumel'!J15+'002 Felipe Carrillo Puerto'!J15+'003 Isla Mujeres'!J15+'004 Othón P. Blanco'!J15+'005 Benito Juárez'!J15+'006 José María Morelos'!J15+'007 Lázaro Cárdenas'!J15+'008 Playa del Carmen'!J15+'009 Tulum'!J15+'010 Bacalar'!J15+'011 Puerto Morelos'!J15)/('001 Cozumel'!Y15+'002 Felipe Carrillo Puerto'!Y15+'003 Isla Mujeres'!Y15+'004 Othón P. Blanco'!Y15+'005 Benito Juárez'!Y15+'006 José María Morelos'!Y15+'007 Lázaro Cárdenas'!Y15+'008 Playa del Carmen'!Y15+'009 Tulum'!Y15+'010 Bacalar'!Y15+'011 Puerto Morelos'!Y15),0)</f>
        <v>0</v>
      </c>
      <c r="AO15" s="41">
        <f>IFERROR('Quintana Roo'!AO15-('001 Cozumel'!K15+'002 Felipe Carrillo Puerto'!K15+'003 Isla Mujeres'!K15+'004 Othón P. Blanco'!K15+'005 Benito Juárez'!K15+'006 José María Morelos'!K15+'007 Lázaro Cárdenas'!K15+'008 Playa del Carmen'!K15+'009 Tulum'!K15+'010 Bacalar'!K15+'011 Puerto Morelos'!K15)/('001 Cozumel'!Z15+'002 Felipe Carrillo Puerto'!Z15+'003 Isla Mujeres'!Z15+'004 Othón P. Blanco'!Z15+'005 Benito Juárez'!Z15+'006 José María Morelos'!Z15+'007 Lázaro Cárdenas'!Z15+'008 Playa del Carmen'!Z15+'009 Tulum'!Z15+'010 Bacalar'!Z15+'011 Puerto Morelos'!Z15),0)</f>
        <v>0</v>
      </c>
      <c r="AP15" s="43">
        <f>IFERROR('Quintana Roo'!AP15-('001 Cozumel'!L15+'002 Felipe Carrillo Puerto'!L15+'003 Isla Mujeres'!L15+'004 Othón P. Blanco'!L15+'005 Benito Juárez'!L15+'006 José María Morelos'!L15+'007 Lázaro Cárdenas'!L15+'008 Playa del Carmen'!L15+'009 Tulum'!L15+'010 Bacalar'!L15+'011 Puerto Morelos'!L15)/('001 Cozumel'!AA15+'002 Felipe Carrillo Puerto'!AA15+'003 Isla Mujeres'!AA15+'004 Othón P. Blanco'!AA15+'005 Benito Juárez'!AA15+'006 José María Morelos'!AA15+'007 Lázaro Cárdenas'!AA15+'008 Playa del Carmen'!AA15+'009 Tulum'!AA15+'010 Bacalar'!AA15+'011 Puerto Morelos'!AA15),0)</f>
        <v>4.5474735088646412E-13</v>
      </c>
      <c r="AQ15" s="43">
        <f>IFERROR('Quintana Roo'!AQ15-('001 Cozumel'!M15+'002 Felipe Carrillo Puerto'!M15+'003 Isla Mujeres'!M15+'004 Othón P. Blanco'!M15+'005 Benito Juárez'!M15+'006 José María Morelos'!M15+'007 Lázaro Cárdenas'!M15+'008 Playa del Carmen'!M15+'009 Tulum'!M15+'010 Bacalar'!M15+'011 Puerto Morelos'!M15)/('001 Cozumel'!AB15+'002 Felipe Carrillo Puerto'!AB15+'003 Isla Mujeres'!AB15+'004 Othón P. Blanco'!AB15+'005 Benito Juárez'!AB15+'006 José María Morelos'!AB15+'007 Lázaro Cárdenas'!AB15+'008 Playa del Carmen'!AB15+'009 Tulum'!AB15+'010 Bacalar'!AB15+'011 Puerto Morelos'!AB15),0)</f>
        <v>0</v>
      </c>
      <c r="AR15" s="42">
        <f>IFERROR('Quintana Roo'!AR15-('001 Cozumel'!N15+'002 Felipe Carrillo Puerto'!N15+'003 Isla Mujeres'!N15+'004 Othón P. Blanco'!N15+'005 Benito Juárez'!N15+'006 José María Morelos'!N15+'007 Lázaro Cárdenas'!N15+'008 Playa del Carmen'!N15+'009 Tulum'!N15+'010 Bacalar'!N15+'011 Puerto Morelos'!N15)/('001 Cozumel'!AC15+'002 Felipe Carrillo Puerto'!AC15+'003 Isla Mujeres'!AC15+'004 Othón P. Blanco'!AC15+'005 Benito Juárez'!AC15+'006 José María Morelos'!AC15+'007 Lázaro Cárdenas'!AC15+'008 Playa del Carmen'!AC15+'009 Tulum'!AC15+'010 Bacalar'!AC15+'011 Puerto Morelos'!AC15),0)</f>
        <v>4.5474735088646412E-13</v>
      </c>
      <c r="AU15" s="10" t="s">
        <v>47</v>
      </c>
      <c r="AV15" s="22">
        <f>'004 Othón P. Blanco'!AC20</f>
        <v>138516</v>
      </c>
      <c r="AW15" s="22">
        <f>'004 Othón P. Blanco'!N20</f>
        <v>743262820</v>
      </c>
      <c r="AY15" s="23">
        <f>[1]T1!N19</f>
        <v>84056</v>
      </c>
      <c r="AZ15" s="23">
        <f>[1]T1!O19</f>
        <v>54460</v>
      </c>
      <c r="BA15" s="23">
        <f>[1]T1!P19</f>
        <v>138516</v>
      </c>
      <c r="BC15" s="24">
        <f t="shared" si="0"/>
        <v>0</v>
      </c>
      <c r="BD15" s="16">
        <f t="shared" si="1"/>
        <v>0</v>
      </c>
      <c r="BE15" s="17">
        <f t="shared" si="2"/>
        <v>0</v>
      </c>
      <c r="BF15" s="16"/>
      <c r="BG15" s="16"/>
      <c r="BH15" s="16"/>
    </row>
    <row r="16" spans="1:60" ht="15" customHeight="1" thickBot="1" x14ac:dyDescent="0.3">
      <c r="A16" s="3" t="s">
        <v>13</v>
      </c>
      <c r="B16" s="41">
        <f>'001 Cozumel'!B16+'002 Felipe Carrillo Puerto'!B16+'003 Isla Mujeres'!B16+'004 Othón P. Blanco'!B16+'005 Benito Juárez'!B16+'006 José María Morelos'!B16+'007 Lázaro Cárdenas'!B16+'008 Playa del Carmen'!B16+'009 Tulum'!B16+'010 Bacalar'!B16+'011 Puerto Morelos'!B16-'Quintana Roo'!B16</f>
        <v>0</v>
      </c>
      <c r="C16" s="41">
        <f>'001 Cozumel'!C16+'002 Felipe Carrillo Puerto'!C16+'003 Isla Mujeres'!C16+'004 Othón P. Blanco'!C16+'005 Benito Juárez'!C16+'006 José María Morelos'!C16+'007 Lázaro Cárdenas'!C16+'008 Playa del Carmen'!C16+'009 Tulum'!C16+'010 Bacalar'!C16+'011 Puerto Morelos'!C16-'Quintana Roo'!C16</f>
        <v>0</v>
      </c>
      <c r="D16" s="41">
        <f>'001 Cozumel'!D16+'002 Felipe Carrillo Puerto'!D16+'003 Isla Mujeres'!D16+'004 Othón P. Blanco'!D16+'005 Benito Juárez'!D16+'006 José María Morelos'!D16+'007 Lázaro Cárdenas'!D16+'008 Playa del Carmen'!D16+'009 Tulum'!D16+'010 Bacalar'!D16+'011 Puerto Morelos'!D16-'Quintana Roo'!D16</f>
        <v>0</v>
      </c>
      <c r="E16" s="41">
        <f>'001 Cozumel'!E16+'002 Felipe Carrillo Puerto'!E16+'003 Isla Mujeres'!E16+'004 Othón P. Blanco'!E16+'005 Benito Juárez'!E16+'006 José María Morelos'!E16+'007 Lázaro Cárdenas'!E16+'008 Playa del Carmen'!E16+'009 Tulum'!E16+'010 Bacalar'!E16+'011 Puerto Morelos'!E16-'Quintana Roo'!E16</f>
        <v>0</v>
      </c>
      <c r="F16" s="41">
        <f>'001 Cozumel'!F16+'002 Felipe Carrillo Puerto'!F16+'003 Isla Mujeres'!F16+'004 Othón P. Blanco'!F16+'005 Benito Juárez'!F16+'006 José María Morelos'!F16+'007 Lázaro Cárdenas'!F16+'008 Playa del Carmen'!F16+'009 Tulum'!F16+'010 Bacalar'!F16+'011 Puerto Morelos'!F16-'Quintana Roo'!F16</f>
        <v>0</v>
      </c>
      <c r="G16" s="41">
        <f>'001 Cozumel'!G16+'002 Felipe Carrillo Puerto'!G16+'003 Isla Mujeres'!G16+'004 Othón P. Blanco'!G16+'005 Benito Juárez'!G16+'006 José María Morelos'!G16+'007 Lázaro Cárdenas'!G16+'008 Playa del Carmen'!G16+'009 Tulum'!G16+'010 Bacalar'!G16+'011 Puerto Morelos'!G16-'Quintana Roo'!G16</f>
        <v>0</v>
      </c>
      <c r="H16" s="41">
        <f>'001 Cozumel'!H16+'002 Felipe Carrillo Puerto'!H16+'003 Isla Mujeres'!H16+'004 Othón P. Blanco'!H16+'005 Benito Juárez'!H16+'006 José María Morelos'!H16+'007 Lázaro Cárdenas'!H16+'008 Playa del Carmen'!H16+'009 Tulum'!H16+'010 Bacalar'!H16+'011 Puerto Morelos'!H16-'Quintana Roo'!H16</f>
        <v>0</v>
      </c>
      <c r="I16" s="41">
        <f>'001 Cozumel'!I16+'002 Felipe Carrillo Puerto'!I16+'003 Isla Mujeres'!I16+'004 Othón P. Blanco'!I16+'005 Benito Juárez'!I16+'006 José María Morelos'!I16+'007 Lázaro Cárdenas'!I16+'008 Playa del Carmen'!I16+'009 Tulum'!I16+'010 Bacalar'!I16+'011 Puerto Morelos'!I16-'Quintana Roo'!I16</f>
        <v>0</v>
      </c>
      <c r="J16" s="41">
        <f>'001 Cozumel'!J16+'002 Felipe Carrillo Puerto'!J16+'003 Isla Mujeres'!J16+'004 Othón P. Blanco'!J16+'005 Benito Juárez'!J16+'006 José María Morelos'!J16+'007 Lázaro Cárdenas'!J16+'008 Playa del Carmen'!J16+'009 Tulum'!J16+'010 Bacalar'!J16+'011 Puerto Morelos'!J16-'Quintana Roo'!J16</f>
        <v>0</v>
      </c>
      <c r="K16" s="41">
        <f>'001 Cozumel'!K16+'002 Felipe Carrillo Puerto'!K16+'003 Isla Mujeres'!K16+'004 Othón P. Blanco'!K16+'005 Benito Juárez'!K16+'006 José María Morelos'!K16+'007 Lázaro Cárdenas'!K16+'008 Playa del Carmen'!K16+'009 Tulum'!K16+'010 Bacalar'!K16+'011 Puerto Morelos'!K16-'Quintana Roo'!K16</f>
        <v>0</v>
      </c>
      <c r="L16" s="41">
        <f t="shared" si="3"/>
        <v>0</v>
      </c>
      <c r="M16" s="41">
        <f t="shared" si="3"/>
        <v>0</v>
      </c>
      <c r="N16" s="42">
        <f>L16+M16</f>
        <v>0</v>
      </c>
      <c r="P16" s="3" t="s">
        <v>13</v>
      </c>
      <c r="Q16" s="41">
        <f>'001 Cozumel'!Q16+'002 Felipe Carrillo Puerto'!Q16+'003 Isla Mujeres'!Q16+'004 Othón P. Blanco'!Q16+'005 Benito Juárez'!Q16+'006 José María Morelos'!Q16+'007 Lázaro Cárdenas'!Q16+'008 Playa del Carmen'!Q16+'009 Tulum'!Q16+'010 Bacalar'!Q16+'011 Puerto Morelos'!Q16-'Quintana Roo'!Q16</f>
        <v>0</v>
      </c>
      <c r="R16" s="41">
        <f>'001 Cozumel'!R16+'002 Felipe Carrillo Puerto'!R16+'003 Isla Mujeres'!R16+'004 Othón P. Blanco'!R16+'005 Benito Juárez'!R16+'006 José María Morelos'!R16+'007 Lázaro Cárdenas'!R16+'008 Playa del Carmen'!R16+'009 Tulum'!R16+'010 Bacalar'!R16+'011 Puerto Morelos'!R16-'Quintana Roo'!R16</f>
        <v>0</v>
      </c>
      <c r="S16" s="41">
        <f>'001 Cozumel'!S16+'002 Felipe Carrillo Puerto'!S16+'003 Isla Mujeres'!S16+'004 Othón P. Blanco'!S16+'005 Benito Juárez'!S16+'006 José María Morelos'!S16+'007 Lázaro Cárdenas'!S16+'008 Playa del Carmen'!S16+'009 Tulum'!S16+'010 Bacalar'!S16+'011 Puerto Morelos'!S16-'Quintana Roo'!S16</f>
        <v>0</v>
      </c>
      <c r="T16" s="41">
        <f>'001 Cozumel'!T16+'002 Felipe Carrillo Puerto'!T16+'003 Isla Mujeres'!T16+'004 Othón P. Blanco'!T16+'005 Benito Juárez'!T16+'006 José María Morelos'!T16+'007 Lázaro Cárdenas'!T16+'008 Playa del Carmen'!T16+'009 Tulum'!T16+'010 Bacalar'!T16+'011 Puerto Morelos'!T16-'Quintana Roo'!T16</f>
        <v>0</v>
      </c>
      <c r="U16" s="41">
        <f>'001 Cozumel'!U16+'002 Felipe Carrillo Puerto'!U16+'003 Isla Mujeres'!U16+'004 Othón P. Blanco'!U16+'005 Benito Juárez'!U16+'006 José María Morelos'!U16+'007 Lázaro Cárdenas'!U16+'008 Playa del Carmen'!U16+'009 Tulum'!U16+'010 Bacalar'!U16+'011 Puerto Morelos'!U16-'Quintana Roo'!U16</f>
        <v>0</v>
      </c>
      <c r="V16" s="41">
        <f>'001 Cozumel'!V16+'002 Felipe Carrillo Puerto'!V16+'003 Isla Mujeres'!V16+'004 Othón P. Blanco'!V16+'005 Benito Juárez'!V16+'006 José María Morelos'!V16+'007 Lázaro Cárdenas'!V16+'008 Playa del Carmen'!V16+'009 Tulum'!V16+'010 Bacalar'!V16+'011 Puerto Morelos'!V16-'Quintana Roo'!V16</f>
        <v>0</v>
      </c>
      <c r="W16" s="41">
        <f>'001 Cozumel'!W16+'002 Felipe Carrillo Puerto'!W16+'003 Isla Mujeres'!W16+'004 Othón P. Blanco'!W16+'005 Benito Juárez'!W16+'006 José María Morelos'!W16+'007 Lázaro Cárdenas'!W16+'008 Playa del Carmen'!W16+'009 Tulum'!W16+'010 Bacalar'!W16+'011 Puerto Morelos'!W16-'Quintana Roo'!W16</f>
        <v>0</v>
      </c>
      <c r="X16" s="41">
        <f>'001 Cozumel'!X16+'002 Felipe Carrillo Puerto'!X16+'003 Isla Mujeres'!X16+'004 Othón P. Blanco'!X16+'005 Benito Juárez'!X16+'006 José María Morelos'!X16+'007 Lázaro Cárdenas'!X16+'008 Playa del Carmen'!X16+'009 Tulum'!X16+'010 Bacalar'!X16+'011 Puerto Morelos'!X16-'Quintana Roo'!X16</f>
        <v>0</v>
      </c>
      <c r="Y16" s="41">
        <f>'001 Cozumel'!Y16+'002 Felipe Carrillo Puerto'!Y16+'003 Isla Mujeres'!Y16+'004 Othón P. Blanco'!Y16+'005 Benito Juárez'!Y16+'006 José María Morelos'!Y16+'007 Lázaro Cárdenas'!Y16+'008 Playa del Carmen'!Y16+'009 Tulum'!Y16+'010 Bacalar'!Y16+'011 Puerto Morelos'!Y16-'Quintana Roo'!Y16</f>
        <v>0</v>
      </c>
      <c r="Z16" s="41">
        <f>'001 Cozumel'!Z16+'002 Felipe Carrillo Puerto'!Z16+'003 Isla Mujeres'!Z16+'004 Othón P. Blanco'!Z16+'005 Benito Juárez'!Z16+'006 José María Morelos'!Z16+'007 Lázaro Cárdenas'!Z16+'008 Playa del Carmen'!Z16+'009 Tulum'!Z16+'010 Bacalar'!Z16+'011 Puerto Morelos'!Z16-'Quintana Roo'!Z16</f>
        <v>0</v>
      </c>
      <c r="AA16" s="41">
        <f t="shared" si="4"/>
        <v>0</v>
      </c>
      <c r="AB16" s="41">
        <f t="shared" si="4"/>
        <v>0</v>
      </c>
      <c r="AC16" s="42">
        <f>AA16+AB16</f>
        <v>0</v>
      </c>
      <c r="AE16" s="3" t="s">
        <v>13</v>
      </c>
      <c r="AF16" s="41">
        <f>IFERROR('Quintana Roo'!AF16-('001 Cozumel'!B16+'002 Felipe Carrillo Puerto'!B16+'003 Isla Mujeres'!B16+'004 Othón P. Blanco'!B16+'005 Benito Juárez'!B16+'006 José María Morelos'!B16+'007 Lázaro Cárdenas'!B16+'008 Playa del Carmen'!B16+'009 Tulum'!B16+'010 Bacalar'!B16+'011 Puerto Morelos'!B16)/('001 Cozumel'!Q16+'002 Felipe Carrillo Puerto'!Q16+'003 Isla Mujeres'!Q16+'004 Othón P. Blanco'!Q16+'005 Benito Juárez'!Q16+'006 José María Morelos'!Q16+'007 Lázaro Cárdenas'!Q16+'008 Playa del Carmen'!Q16+'009 Tulum'!Q16+'010 Bacalar'!Q16+'011 Puerto Morelos'!Q16),0)</f>
        <v>-2.2737367544323206E-12</v>
      </c>
      <c r="AG16" s="41">
        <f>IFERROR('Quintana Roo'!AG16-('001 Cozumel'!C16+'002 Felipe Carrillo Puerto'!C16+'003 Isla Mujeres'!C16+'004 Othón P. Blanco'!C16+'005 Benito Juárez'!C16+'006 José María Morelos'!C16+'007 Lázaro Cárdenas'!C16+'008 Playa del Carmen'!C16+'009 Tulum'!C16+'010 Bacalar'!C16+'011 Puerto Morelos'!C16)/('001 Cozumel'!R16+'002 Felipe Carrillo Puerto'!R16+'003 Isla Mujeres'!R16+'004 Othón P. Blanco'!R16+'005 Benito Juárez'!R16+'006 José María Morelos'!R16+'007 Lázaro Cárdenas'!R16+'008 Playa del Carmen'!R16+'009 Tulum'!R16+'010 Bacalar'!R16+'011 Puerto Morelos'!R16),0)</f>
        <v>9.0949470177292824E-13</v>
      </c>
      <c r="AH16" s="41">
        <f>IFERROR('Quintana Roo'!AH16-('001 Cozumel'!D16+'002 Felipe Carrillo Puerto'!D16+'003 Isla Mujeres'!D16+'004 Othón P. Blanco'!D16+'005 Benito Juárez'!D16+'006 José María Morelos'!D16+'007 Lázaro Cárdenas'!D16+'008 Playa del Carmen'!D16+'009 Tulum'!D16+'010 Bacalar'!D16+'011 Puerto Morelos'!D16)/('001 Cozumel'!S16+'002 Felipe Carrillo Puerto'!S16+'003 Isla Mujeres'!S16+'004 Othón P. Blanco'!S16+'005 Benito Juárez'!S16+'006 José María Morelos'!S16+'007 Lázaro Cárdenas'!S16+'008 Playa del Carmen'!S16+'009 Tulum'!S16+'010 Bacalar'!S16+'011 Puerto Morelos'!S16),0)</f>
        <v>0</v>
      </c>
      <c r="AI16" s="41">
        <f>IFERROR('Quintana Roo'!AI16-('001 Cozumel'!E16+'002 Felipe Carrillo Puerto'!E16+'003 Isla Mujeres'!E16+'004 Othón P. Blanco'!E16+'005 Benito Juárez'!E16+'006 José María Morelos'!E16+'007 Lázaro Cárdenas'!E16+'008 Playa del Carmen'!E16+'009 Tulum'!E16+'010 Bacalar'!E16+'011 Puerto Morelos'!E16)/('001 Cozumel'!T16+'002 Felipe Carrillo Puerto'!T16+'003 Isla Mujeres'!T16+'004 Othón P. Blanco'!T16+'005 Benito Juárez'!T16+'006 José María Morelos'!T16+'007 Lázaro Cárdenas'!T16+'008 Playa del Carmen'!T16+'009 Tulum'!T16+'010 Bacalar'!T16+'011 Puerto Morelos'!T16),0)</f>
        <v>0</v>
      </c>
      <c r="AJ16" s="41">
        <f>IFERROR('Quintana Roo'!AJ16-('001 Cozumel'!F16+'002 Felipe Carrillo Puerto'!F16+'003 Isla Mujeres'!F16+'004 Othón P. Blanco'!F16+'005 Benito Juárez'!F16+'006 José María Morelos'!F16+'007 Lázaro Cárdenas'!F16+'008 Playa del Carmen'!F16+'009 Tulum'!F16+'010 Bacalar'!F16+'011 Puerto Morelos'!F16)/('001 Cozumel'!U16+'002 Felipe Carrillo Puerto'!U16+'003 Isla Mujeres'!U16+'004 Othón P. Blanco'!U16+'005 Benito Juárez'!U16+'006 José María Morelos'!U16+'007 Lázaro Cárdenas'!U16+'008 Playa del Carmen'!U16+'009 Tulum'!U16+'010 Bacalar'!U16+'011 Puerto Morelos'!U16),0)</f>
        <v>0</v>
      </c>
      <c r="AK16" s="41">
        <f>IFERROR('Quintana Roo'!AK16-('001 Cozumel'!G16+'002 Felipe Carrillo Puerto'!G16+'003 Isla Mujeres'!G16+'004 Othón P. Blanco'!G16+'005 Benito Juárez'!G16+'006 José María Morelos'!G16+'007 Lázaro Cárdenas'!G16+'008 Playa del Carmen'!G16+'009 Tulum'!G16+'010 Bacalar'!G16+'011 Puerto Morelos'!G16)/('001 Cozumel'!V16+'002 Felipe Carrillo Puerto'!V16+'003 Isla Mujeres'!V16+'004 Othón P. Blanco'!V16+'005 Benito Juárez'!V16+'006 José María Morelos'!V16+'007 Lázaro Cárdenas'!V16+'008 Playa del Carmen'!V16+'009 Tulum'!V16+'010 Bacalar'!V16+'011 Puerto Morelos'!V16),0)</f>
        <v>0</v>
      </c>
      <c r="AL16" s="41">
        <f>IFERROR('Quintana Roo'!AL16-('001 Cozumel'!H16+'002 Felipe Carrillo Puerto'!H16+'003 Isla Mujeres'!H16+'004 Othón P. Blanco'!H16+'005 Benito Juárez'!H16+'006 José María Morelos'!H16+'007 Lázaro Cárdenas'!H16+'008 Playa del Carmen'!H16+'009 Tulum'!H16+'010 Bacalar'!H16+'011 Puerto Morelos'!H16)/('001 Cozumel'!W16+'002 Felipe Carrillo Puerto'!W16+'003 Isla Mujeres'!W16+'004 Othón P. Blanco'!W16+'005 Benito Juárez'!W16+'006 José María Morelos'!W16+'007 Lázaro Cárdenas'!W16+'008 Playa del Carmen'!W16+'009 Tulum'!W16+'010 Bacalar'!W16+'011 Puerto Morelos'!W16),0)</f>
        <v>0</v>
      </c>
      <c r="AM16" s="41">
        <f>IFERROR('Quintana Roo'!AM16-('001 Cozumel'!I16+'002 Felipe Carrillo Puerto'!I16+'003 Isla Mujeres'!I16+'004 Othón P. Blanco'!I16+'005 Benito Juárez'!I16+'006 José María Morelos'!I16+'007 Lázaro Cárdenas'!I16+'008 Playa del Carmen'!I16+'009 Tulum'!I16+'010 Bacalar'!I16+'011 Puerto Morelos'!I16)/('001 Cozumel'!X16+'002 Felipe Carrillo Puerto'!X16+'003 Isla Mujeres'!X16+'004 Othón P. Blanco'!X16+'005 Benito Juárez'!X16+'006 José María Morelos'!X16+'007 Lázaro Cárdenas'!X16+'008 Playa del Carmen'!X16+'009 Tulum'!X16+'010 Bacalar'!X16+'011 Puerto Morelos'!X16),0)</f>
        <v>0</v>
      </c>
      <c r="AN16" s="41">
        <f>IFERROR('Quintana Roo'!AN16-('001 Cozumel'!J16+'002 Felipe Carrillo Puerto'!J16+'003 Isla Mujeres'!J16+'004 Othón P. Blanco'!J16+'005 Benito Juárez'!J16+'006 José María Morelos'!J16+'007 Lázaro Cárdenas'!J16+'008 Playa del Carmen'!J16+'009 Tulum'!J16+'010 Bacalar'!J16+'011 Puerto Morelos'!J16)/('001 Cozumel'!Y16+'002 Felipe Carrillo Puerto'!Y16+'003 Isla Mujeres'!Y16+'004 Othón P. Blanco'!Y16+'005 Benito Juárez'!Y16+'006 José María Morelos'!Y16+'007 Lázaro Cárdenas'!Y16+'008 Playa del Carmen'!Y16+'009 Tulum'!Y16+'010 Bacalar'!Y16+'011 Puerto Morelos'!Y16),0)</f>
        <v>0</v>
      </c>
      <c r="AO16" s="41">
        <f>IFERROR('Quintana Roo'!AO16-('001 Cozumel'!K16+'002 Felipe Carrillo Puerto'!K16+'003 Isla Mujeres'!K16+'004 Othón P. Blanco'!K16+'005 Benito Juárez'!K16+'006 José María Morelos'!K16+'007 Lázaro Cárdenas'!K16+'008 Playa del Carmen'!K16+'009 Tulum'!K16+'010 Bacalar'!K16+'011 Puerto Morelos'!K16)/('001 Cozumel'!Z16+'002 Felipe Carrillo Puerto'!Z16+'003 Isla Mujeres'!Z16+'004 Othón P. Blanco'!Z16+'005 Benito Juárez'!Z16+'006 José María Morelos'!Z16+'007 Lázaro Cárdenas'!Z16+'008 Playa del Carmen'!Z16+'009 Tulum'!Z16+'010 Bacalar'!Z16+'011 Puerto Morelos'!Z16),0)</f>
        <v>0</v>
      </c>
      <c r="AP16" s="43">
        <f>IFERROR('Quintana Roo'!AP16-('001 Cozumel'!L16+'002 Felipe Carrillo Puerto'!L16+'003 Isla Mujeres'!L16+'004 Othón P. Blanco'!L16+'005 Benito Juárez'!L16+'006 José María Morelos'!L16+'007 Lázaro Cárdenas'!L16+'008 Playa del Carmen'!L16+'009 Tulum'!L16+'010 Bacalar'!L16+'011 Puerto Morelos'!L16)/('001 Cozumel'!AA16+'002 Felipe Carrillo Puerto'!AA16+'003 Isla Mujeres'!AA16+'004 Othón P. Blanco'!AA16+'005 Benito Juárez'!AA16+'006 José María Morelos'!AA16+'007 Lázaro Cárdenas'!AA16+'008 Playa del Carmen'!AA16+'009 Tulum'!AA16+'010 Bacalar'!AA16+'011 Puerto Morelos'!AA16),0)</f>
        <v>-1.8189894035458565E-12</v>
      </c>
      <c r="AQ16" s="43">
        <f>IFERROR('Quintana Roo'!AQ16-('001 Cozumel'!M16+'002 Felipe Carrillo Puerto'!M16+'003 Isla Mujeres'!M16+'004 Othón P. Blanco'!M16+'005 Benito Juárez'!M16+'006 José María Morelos'!M16+'007 Lázaro Cárdenas'!M16+'008 Playa del Carmen'!M16+'009 Tulum'!M16+'010 Bacalar'!M16+'011 Puerto Morelos'!M16)/('001 Cozumel'!AB16+'002 Felipe Carrillo Puerto'!AB16+'003 Isla Mujeres'!AB16+'004 Othón P. Blanco'!AB16+'005 Benito Juárez'!AB16+'006 José María Morelos'!AB16+'007 Lázaro Cárdenas'!AB16+'008 Playa del Carmen'!AB16+'009 Tulum'!AB16+'010 Bacalar'!AB16+'011 Puerto Morelos'!AB16),0)</f>
        <v>9.0949470177292824E-13</v>
      </c>
      <c r="AR16" s="42">
        <f>IFERROR('Quintana Roo'!AR16-('001 Cozumel'!N16+'002 Felipe Carrillo Puerto'!N16+'003 Isla Mujeres'!N16+'004 Othón P. Blanco'!N16+'005 Benito Juárez'!N16+'006 José María Morelos'!N16+'007 Lázaro Cárdenas'!N16+'008 Playa del Carmen'!N16+'009 Tulum'!N16+'010 Bacalar'!N16+'011 Puerto Morelos'!N16)/('001 Cozumel'!AC16+'002 Felipe Carrillo Puerto'!AC16+'003 Isla Mujeres'!AC16+'004 Othón P. Blanco'!AC16+'005 Benito Juárez'!AC16+'006 José María Morelos'!AC16+'007 Lázaro Cárdenas'!AC16+'008 Playa del Carmen'!AC16+'009 Tulum'!AC16+'010 Bacalar'!AC16+'011 Puerto Morelos'!AC16),0)</f>
        <v>-1.8189894035458565E-12</v>
      </c>
      <c r="AU16" s="10" t="s">
        <v>48</v>
      </c>
      <c r="AV16" s="22">
        <f>'005 Benito Juárez'!AC20</f>
        <v>401294</v>
      </c>
      <c r="AW16" s="22">
        <f>'005 Benito Juárez'!N20</f>
        <v>2405064202.9999995</v>
      </c>
      <c r="AY16" s="23">
        <f>[1]T1!Q19</f>
        <v>247856</v>
      </c>
      <c r="AZ16" s="23">
        <f>[1]T1!R19</f>
        <v>153438</v>
      </c>
      <c r="BA16" s="23">
        <f>[1]T1!S19</f>
        <v>401294</v>
      </c>
      <c r="BC16" s="24">
        <f t="shared" si="0"/>
        <v>0</v>
      </c>
      <c r="BD16" s="16">
        <f t="shared" si="1"/>
        <v>0</v>
      </c>
      <c r="BE16" s="17">
        <f t="shared" si="2"/>
        <v>0</v>
      </c>
      <c r="BF16" s="16"/>
      <c r="BG16" s="16"/>
      <c r="BH16" s="16"/>
    </row>
    <row r="17" spans="1:60" ht="15" customHeight="1" thickBot="1" x14ac:dyDescent="0.3">
      <c r="A17" s="3" t="s">
        <v>14</v>
      </c>
      <c r="B17" s="41">
        <f>'001 Cozumel'!B17+'002 Felipe Carrillo Puerto'!B17+'003 Isla Mujeres'!B17+'004 Othón P. Blanco'!B17+'005 Benito Juárez'!B17+'006 José María Morelos'!B17+'007 Lázaro Cárdenas'!B17+'008 Playa del Carmen'!B17+'009 Tulum'!B17+'010 Bacalar'!B17+'011 Puerto Morelos'!B17-'Quintana Roo'!B17</f>
        <v>0</v>
      </c>
      <c r="C17" s="41">
        <f>'001 Cozumel'!C17+'002 Felipe Carrillo Puerto'!C17+'003 Isla Mujeres'!C17+'004 Othón P. Blanco'!C17+'005 Benito Juárez'!C17+'006 José María Morelos'!C17+'007 Lázaro Cárdenas'!C17+'008 Playa del Carmen'!C17+'009 Tulum'!C17+'010 Bacalar'!C17+'011 Puerto Morelos'!C17-'Quintana Roo'!C17</f>
        <v>4.291534423828125E-6</v>
      </c>
      <c r="D17" s="41">
        <f>'001 Cozumel'!D17+'002 Felipe Carrillo Puerto'!D17+'003 Isla Mujeres'!D17+'004 Othón P. Blanco'!D17+'005 Benito Juárez'!D17+'006 José María Morelos'!D17+'007 Lázaro Cárdenas'!D17+'008 Playa del Carmen'!D17+'009 Tulum'!D17+'010 Bacalar'!D17+'011 Puerto Morelos'!D17-'Quintana Roo'!D17</f>
        <v>0</v>
      </c>
      <c r="E17" s="41">
        <f>'001 Cozumel'!E17+'002 Felipe Carrillo Puerto'!E17+'003 Isla Mujeres'!E17+'004 Othón P. Blanco'!E17+'005 Benito Juárez'!E17+'006 José María Morelos'!E17+'007 Lázaro Cárdenas'!E17+'008 Playa del Carmen'!E17+'009 Tulum'!E17+'010 Bacalar'!E17+'011 Puerto Morelos'!E17-'Quintana Roo'!E17</f>
        <v>0</v>
      </c>
      <c r="F17" s="41">
        <f>'001 Cozumel'!F17+'002 Felipe Carrillo Puerto'!F17+'003 Isla Mujeres'!F17+'004 Othón P. Blanco'!F17+'005 Benito Juárez'!F17+'006 José María Morelos'!F17+'007 Lázaro Cárdenas'!F17+'008 Playa del Carmen'!F17+'009 Tulum'!F17+'010 Bacalar'!F17+'011 Puerto Morelos'!F17-'Quintana Roo'!F17</f>
        <v>0</v>
      </c>
      <c r="G17" s="41">
        <f>'001 Cozumel'!G17+'002 Felipe Carrillo Puerto'!G17+'003 Isla Mujeres'!G17+'004 Othón P. Blanco'!G17+'005 Benito Juárez'!G17+'006 José María Morelos'!G17+'007 Lázaro Cárdenas'!G17+'008 Playa del Carmen'!G17+'009 Tulum'!G17+'010 Bacalar'!G17+'011 Puerto Morelos'!G17-'Quintana Roo'!G17</f>
        <v>0</v>
      </c>
      <c r="H17" s="41">
        <f>'001 Cozumel'!H17+'002 Felipe Carrillo Puerto'!H17+'003 Isla Mujeres'!H17+'004 Othón P. Blanco'!H17+'005 Benito Juárez'!H17+'006 José María Morelos'!H17+'007 Lázaro Cárdenas'!H17+'008 Playa del Carmen'!H17+'009 Tulum'!H17+'010 Bacalar'!H17+'011 Puerto Morelos'!H17-'Quintana Roo'!H17</f>
        <v>0</v>
      </c>
      <c r="I17" s="41">
        <f>'001 Cozumel'!I17+'002 Felipe Carrillo Puerto'!I17+'003 Isla Mujeres'!I17+'004 Othón P. Blanco'!I17+'005 Benito Juárez'!I17+'006 José María Morelos'!I17+'007 Lázaro Cárdenas'!I17+'008 Playa del Carmen'!I17+'009 Tulum'!I17+'010 Bacalar'!I17+'011 Puerto Morelos'!I17-'Quintana Roo'!I17</f>
        <v>0</v>
      </c>
      <c r="J17" s="41">
        <f>'001 Cozumel'!J17+'002 Felipe Carrillo Puerto'!J17+'003 Isla Mujeres'!J17+'004 Othón P. Blanco'!J17+'005 Benito Juárez'!J17+'006 José María Morelos'!J17+'007 Lázaro Cárdenas'!J17+'008 Playa del Carmen'!J17+'009 Tulum'!J17+'010 Bacalar'!J17+'011 Puerto Morelos'!J17-'Quintana Roo'!J17</f>
        <v>0</v>
      </c>
      <c r="K17" s="41">
        <f>'001 Cozumel'!K17+'002 Felipe Carrillo Puerto'!K17+'003 Isla Mujeres'!K17+'004 Othón P. Blanco'!K17+'005 Benito Juárez'!K17+'006 José María Morelos'!K17+'007 Lázaro Cárdenas'!K17+'008 Playa del Carmen'!K17+'009 Tulum'!K17+'010 Bacalar'!K17+'011 Puerto Morelos'!K17-'Quintana Roo'!K17</f>
        <v>0</v>
      </c>
      <c r="L17" s="41">
        <f t="shared" si="3"/>
        <v>0</v>
      </c>
      <c r="M17" s="41">
        <f t="shared" si="3"/>
        <v>4.291534423828125E-6</v>
      </c>
      <c r="N17" s="42">
        <f>L17+M17</f>
        <v>4.291534423828125E-6</v>
      </c>
      <c r="P17" s="3" t="s">
        <v>14</v>
      </c>
      <c r="Q17" s="41">
        <f>'001 Cozumel'!Q17+'002 Felipe Carrillo Puerto'!Q17+'003 Isla Mujeres'!Q17+'004 Othón P. Blanco'!Q17+'005 Benito Juárez'!Q17+'006 José María Morelos'!Q17+'007 Lázaro Cárdenas'!Q17+'008 Playa del Carmen'!Q17+'009 Tulum'!Q17+'010 Bacalar'!Q17+'011 Puerto Morelos'!Q17-'Quintana Roo'!Q17</f>
        <v>0</v>
      </c>
      <c r="R17" s="41">
        <f>'001 Cozumel'!R17+'002 Felipe Carrillo Puerto'!R17+'003 Isla Mujeres'!R17+'004 Othón P. Blanco'!R17+'005 Benito Juárez'!R17+'006 José María Morelos'!R17+'007 Lázaro Cárdenas'!R17+'008 Playa del Carmen'!R17+'009 Tulum'!R17+'010 Bacalar'!R17+'011 Puerto Morelos'!R17-'Quintana Roo'!R17</f>
        <v>0</v>
      </c>
      <c r="S17" s="41">
        <f>'001 Cozumel'!S17+'002 Felipe Carrillo Puerto'!S17+'003 Isla Mujeres'!S17+'004 Othón P. Blanco'!S17+'005 Benito Juárez'!S17+'006 José María Morelos'!S17+'007 Lázaro Cárdenas'!S17+'008 Playa del Carmen'!S17+'009 Tulum'!S17+'010 Bacalar'!S17+'011 Puerto Morelos'!S17-'Quintana Roo'!S17</f>
        <v>0</v>
      </c>
      <c r="T17" s="41">
        <f>'001 Cozumel'!T17+'002 Felipe Carrillo Puerto'!T17+'003 Isla Mujeres'!T17+'004 Othón P. Blanco'!T17+'005 Benito Juárez'!T17+'006 José María Morelos'!T17+'007 Lázaro Cárdenas'!T17+'008 Playa del Carmen'!T17+'009 Tulum'!T17+'010 Bacalar'!T17+'011 Puerto Morelos'!T17-'Quintana Roo'!T17</f>
        <v>0</v>
      </c>
      <c r="U17" s="41">
        <f>'001 Cozumel'!U17+'002 Felipe Carrillo Puerto'!U17+'003 Isla Mujeres'!U17+'004 Othón P. Blanco'!U17+'005 Benito Juárez'!U17+'006 José María Morelos'!U17+'007 Lázaro Cárdenas'!U17+'008 Playa del Carmen'!U17+'009 Tulum'!U17+'010 Bacalar'!U17+'011 Puerto Morelos'!U17-'Quintana Roo'!U17</f>
        <v>0</v>
      </c>
      <c r="V17" s="41">
        <f>'001 Cozumel'!V17+'002 Felipe Carrillo Puerto'!V17+'003 Isla Mujeres'!V17+'004 Othón P. Blanco'!V17+'005 Benito Juárez'!V17+'006 José María Morelos'!V17+'007 Lázaro Cárdenas'!V17+'008 Playa del Carmen'!V17+'009 Tulum'!V17+'010 Bacalar'!V17+'011 Puerto Morelos'!V17-'Quintana Roo'!V17</f>
        <v>0</v>
      </c>
      <c r="W17" s="41">
        <f>'001 Cozumel'!W17+'002 Felipe Carrillo Puerto'!W17+'003 Isla Mujeres'!W17+'004 Othón P. Blanco'!W17+'005 Benito Juárez'!W17+'006 José María Morelos'!W17+'007 Lázaro Cárdenas'!W17+'008 Playa del Carmen'!W17+'009 Tulum'!W17+'010 Bacalar'!W17+'011 Puerto Morelos'!W17-'Quintana Roo'!W17</f>
        <v>0</v>
      </c>
      <c r="X17" s="41">
        <f>'001 Cozumel'!X17+'002 Felipe Carrillo Puerto'!X17+'003 Isla Mujeres'!X17+'004 Othón P. Blanco'!X17+'005 Benito Juárez'!X17+'006 José María Morelos'!X17+'007 Lázaro Cárdenas'!X17+'008 Playa del Carmen'!X17+'009 Tulum'!X17+'010 Bacalar'!X17+'011 Puerto Morelos'!X17-'Quintana Roo'!X17</f>
        <v>0</v>
      </c>
      <c r="Y17" s="41">
        <f>'001 Cozumel'!Y17+'002 Felipe Carrillo Puerto'!Y17+'003 Isla Mujeres'!Y17+'004 Othón P. Blanco'!Y17+'005 Benito Juárez'!Y17+'006 José María Morelos'!Y17+'007 Lázaro Cárdenas'!Y17+'008 Playa del Carmen'!Y17+'009 Tulum'!Y17+'010 Bacalar'!Y17+'011 Puerto Morelos'!Y17-'Quintana Roo'!Y17</f>
        <v>0</v>
      </c>
      <c r="Z17" s="41">
        <f>'001 Cozumel'!Z17+'002 Felipe Carrillo Puerto'!Z17+'003 Isla Mujeres'!Z17+'004 Othón P. Blanco'!Z17+'005 Benito Juárez'!Z17+'006 José María Morelos'!Z17+'007 Lázaro Cárdenas'!Z17+'008 Playa del Carmen'!Z17+'009 Tulum'!Z17+'010 Bacalar'!Z17+'011 Puerto Morelos'!Z17-'Quintana Roo'!Z17</f>
        <v>0</v>
      </c>
      <c r="AA17" s="41">
        <f t="shared" si="4"/>
        <v>0</v>
      </c>
      <c r="AB17" s="41">
        <f t="shared" si="4"/>
        <v>0</v>
      </c>
      <c r="AC17" s="42">
        <f>AA17+AB17</f>
        <v>0</v>
      </c>
      <c r="AE17" s="3" t="s">
        <v>14</v>
      </c>
      <c r="AF17" s="41">
        <f>IFERROR('Quintana Roo'!AF17-('001 Cozumel'!B17+'002 Felipe Carrillo Puerto'!B17+'003 Isla Mujeres'!B17+'004 Othón P. Blanco'!B17+'005 Benito Juárez'!B17+'006 José María Morelos'!B17+'007 Lázaro Cárdenas'!B17+'008 Playa del Carmen'!B17+'009 Tulum'!B17+'010 Bacalar'!B17+'011 Puerto Morelos'!B17)/('001 Cozumel'!Q17+'002 Felipe Carrillo Puerto'!Q17+'003 Isla Mujeres'!Q17+'004 Othón P. Blanco'!Q17+'005 Benito Juárez'!Q17+'006 José María Morelos'!Q17+'007 Lázaro Cárdenas'!Q17+'008 Playa del Carmen'!Q17+'009 Tulum'!Q17+'010 Bacalar'!Q17+'011 Puerto Morelos'!Q17),0)</f>
        <v>0</v>
      </c>
      <c r="AG17" s="41">
        <f>IFERROR('Quintana Roo'!AG17-('001 Cozumel'!C17+'002 Felipe Carrillo Puerto'!C17+'003 Isla Mujeres'!C17+'004 Othón P. Blanco'!C17+'005 Benito Juárez'!C17+'006 José María Morelos'!C17+'007 Lázaro Cárdenas'!C17+'008 Playa del Carmen'!C17+'009 Tulum'!C17+'010 Bacalar'!C17+'011 Puerto Morelos'!C17)/('001 Cozumel'!R17+'002 Felipe Carrillo Puerto'!R17+'003 Isla Mujeres'!R17+'004 Othón P. Blanco'!R17+'005 Benito Juárez'!R17+'006 José María Morelos'!R17+'007 Lázaro Cárdenas'!R17+'008 Playa del Carmen'!R17+'009 Tulum'!R17+'010 Bacalar'!R17+'011 Puerto Morelos'!R17),0)</f>
        <v>-1.1823431123048067E-11</v>
      </c>
      <c r="AH17" s="41">
        <f>IFERROR('Quintana Roo'!AH17-('001 Cozumel'!D17+'002 Felipe Carrillo Puerto'!D17+'003 Isla Mujeres'!D17+'004 Othón P. Blanco'!D17+'005 Benito Juárez'!D17+'006 José María Morelos'!D17+'007 Lázaro Cárdenas'!D17+'008 Playa del Carmen'!D17+'009 Tulum'!D17+'010 Bacalar'!D17+'011 Puerto Morelos'!D17)/('001 Cozumel'!S17+'002 Felipe Carrillo Puerto'!S17+'003 Isla Mujeres'!S17+'004 Othón P. Blanco'!S17+'005 Benito Juárez'!S17+'006 José María Morelos'!S17+'007 Lázaro Cárdenas'!S17+'008 Playa del Carmen'!S17+'009 Tulum'!S17+'010 Bacalar'!S17+'011 Puerto Morelos'!S17),0)</f>
        <v>-9.0949470177292824E-13</v>
      </c>
      <c r="AI17" s="41">
        <f>IFERROR('Quintana Roo'!AI17-('001 Cozumel'!E17+'002 Felipe Carrillo Puerto'!E17+'003 Isla Mujeres'!E17+'004 Othón P. Blanco'!E17+'005 Benito Juárez'!E17+'006 José María Morelos'!E17+'007 Lázaro Cárdenas'!E17+'008 Playa del Carmen'!E17+'009 Tulum'!E17+'010 Bacalar'!E17+'011 Puerto Morelos'!E17)/('001 Cozumel'!T17+'002 Felipe Carrillo Puerto'!T17+'003 Isla Mujeres'!T17+'004 Othón P. Blanco'!T17+'005 Benito Juárez'!T17+'006 José María Morelos'!T17+'007 Lázaro Cárdenas'!T17+'008 Playa del Carmen'!T17+'009 Tulum'!T17+'010 Bacalar'!T17+'011 Puerto Morelos'!T17),0)</f>
        <v>3.637978807091713E-12</v>
      </c>
      <c r="AJ17" s="41">
        <f>IFERROR('Quintana Roo'!AJ17-('001 Cozumel'!F17+'002 Felipe Carrillo Puerto'!F17+'003 Isla Mujeres'!F17+'004 Othón P. Blanco'!F17+'005 Benito Juárez'!F17+'006 José María Morelos'!F17+'007 Lázaro Cárdenas'!F17+'008 Playa del Carmen'!F17+'009 Tulum'!F17+'010 Bacalar'!F17+'011 Puerto Morelos'!F17)/('001 Cozumel'!U17+'002 Felipe Carrillo Puerto'!U17+'003 Isla Mujeres'!U17+'004 Othón P. Blanco'!U17+'005 Benito Juárez'!U17+'006 José María Morelos'!U17+'007 Lázaro Cárdenas'!U17+'008 Playa del Carmen'!U17+'009 Tulum'!U17+'010 Bacalar'!U17+'011 Puerto Morelos'!U17),0)</f>
        <v>0</v>
      </c>
      <c r="AK17" s="41">
        <f>IFERROR('Quintana Roo'!AK17-('001 Cozumel'!G17+'002 Felipe Carrillo Puerto'!G17+'003 Isla Mujeres'!G17+'004 Othón P. Blanco'!G17+'005 Benito Juárez'!G17+'006 José María Morelos'!G17+'007 Lázaro Cárdenas'!G17+'008 Playa del Carmen'!G17+'009 Tulum'!G17+'010 Bacalar'!G17+'011 Puerto Morelos'!G17)/('001 Cozumel'!V17+'002 Felipe Carrillo Puerto'!V17+'003 Isla Mujeres'!V17+'004 Othón P. Blanco'!V17+'005 Benito Juárez'!V17+'006 José María Morelos'!V17+'007 Lázaro Cárdenas'!V17+'008 Playa del Carmen'!V17+'009 Tulum'!V17+'010 Bacalar'!V17+'011 Puerto Morelos'!V17),0)</f>
        <v>-1.8189894035458565E-12</v>
      </c>
      <c r="AL17" s="41">
        <f>IFERROR('Quintana Roo'!AL17-('001 Cozumel'!H17+'002 Felipe Carrillo Puerto'!H17+'003 Isla Mujeres'!H17+'004 Othón P. Blanco'!H17+'005 Benito Juárez'!H17+'006 José María Morelos'!H17+'007 Lázaro Cárdenas'!H17+'008 Playa del Carmen'!H17+'009 Tulum'!H17+'010 Bacalar'!H17+'011 Puerto Morelos'!H17)/('001 Cozumel'!W17+'002 Felipe Carrillo Puerto'!W17+'003 Isla Mujeres'!W17+'004 Othón P. Blanco'!W17+'005 Benito Juárez'!W17+'006 José María Morelos'!W17+'007 Lázaro Cárdenas'!W17+'008 Playa del Carmen'!W17+'009 Tulum'!W17+'010 Bacalar'!W17+'011 Puerto Morelos'!W17),0)</f>
        <v>0</v>
      </c>
      <c r="AM17" s="41">
        <f>IFERROR('Quintana Roo'!AM17-('001 Cozumel'!I17+'002 Felipe Carrillo Puerto'!I17+'003 Isla Mujeres'!I17+'004 Othón P. Blanco'!I17+'005 Benito Juárez'!I17+'006 José María Morelos'!I17+'007 Lázaro Cárdenas'!I17+'008 Playa del Carmen'!I17+'009 Tulum'!I17+'010 Bacalar'!I17+'011 Puerto Morelos'!I17)/('001 Cozumel'!X17+'002 Felipe Carrillo Puerto'!X17+'003 Isla Mujeres'!X17+'004 Othón P. Blanco'!X17+'005 Benito Juárez'!X17+'006 José María Morelos'!X17+'007 Lázaro Cárdenas'!X17+'008 Playa del Carmen'!X17+'009 Tulum'!X17+'010 Bacalar'!X17+'011 Puerto Morelos'!X17),0)</f>
        <v>5.4569682106375694E-12</v>
      </c>
      <c r="AN17" s="41">
        <f>IFERROR('Quintana Roo'!AN17-('001 Cozumel'!J17+'002 Felipe Carrillo Puerto'!J17+'003 Isla Mujeres'!J17+'004 Othón P. Blanco'!J17+'005 Benito Juárez'!J17+'006 José María Morelos'!J17+'007 Lázaro Cárdenas'!J17+'008 Playa del Carmen'!J17+'009 Tulum'!J17+'010 Bacalar'!J17+'011 Puerto Morelos'!J17)/('001 Cozumel'!Y17+'002 Felipe Carrillo Puerto'!Y17+'003 Isla Mujeres'!Y17+'004 Othón P. Blanco'!Y17+'005 Benito Juárez'!Y17+'006 José María Morelos'!Y17+'007 Lázaro Cárdenas'!Y17+'008 Playa del Carmen'!Y17+'009 Tulum'!Y17+'010 Bacalar'!Y17+'011 Puerto Morelos'!Y17),0)</f>
        <v>0</v>
      </c>
      <c r="AO17" s="41">
        <f>IFERROR('Quintana Roo'!AO17-('001 Cozumel'!K17+'002 Felipe Carrillo Puerto'!K17+'003 Isla Mujeres'!K17+'004 Othón P. Blanco'!K17+'005 Benito Juárez'!K17+'006 José María Morelos'!K17+'007 Lázaro Cárdenas'!K17+'008 Playa del Carmen'!K17+'009 Tulum'!K17+'010 Bacalar'!K17+'011 Puerto Morelos'!K17)/('001 Cozumel'!Z17+'002 Felipe Carrillo Puerto'!Z17+'003 Isla Mujeres'!Z17+'004 Othón P. Blanco'!Z17+'005 Benito Juárez'!Z17+'006 José María Morelos'!Z17+'007 Lázaro Cárdenas'!Z17+'008 Playa del Carmen'!Z17+'009 Tulum'!Z17+'010 Bacalar'!Z17+'011 Puerto Morelos'!Z17),0)</f>
        <v>0</v>
      </c>
      <c r="AP17" s="43">
        <f>IFERROR('Quintana Roo'!AP17-('001 Cozumel'!L17+'002 Felipe Carrillo Puerto'!L17+'003 Isla Mujeres'!L17+'004 Othón P. Blanco'!L17+'005 Benito Juárez'!L17+'006 José María Morelos'!L17+'007 Lázaro Cárdenas'!L17+'008 Playa del Carmen'!L17+'009 Tulum'!L17+'010 Bacalar'!L17+'011 Puerto Morelos'!L17)/('001 Cozumel'!AA17+'002 Felipe Carrillo Puerto'!AA17+'003 Isla Mujeres'!AA17+'004 Othón P. Blanco'!AA17+'005 Benito Juárez'!AA17+'006 José María Morelos'!AA17+'007 Lázaro Cárdenas'!AA17+'008 Playa del Carmen'!AA17+'009 Tulum'!AA17+'010 Bacalar'!AA17+'011 Puerto Morelos'!AA17),0)</f>
        <v>0</v>
      </c>
      <c r="AQ17" s="43">
        <f>IFERROR('Quintana Roo'!AQ17-('001 Cozumel'!M17+'002 Felipe Carrillo Puerto'!M17+'003 Isla Mujeres'!M17+'004 Othón P. Blanco'!M17+'005 Benito Juárez'!M17+'006 José María Morelos'!M17+'007 Lázaro Cárdenas'!M17+'008 Playa del Carmen'!M17+'009 Tulum'!M17+'010 Bacalar'!M17+'011 Puerto Morelos'!M17)/('001 Cozumel'!AB17+'002 Felipe Carrillo Puerto'!AB17+'003 Isla Mujeres'!AB17+'004 Othón P. Blanco'!AB17+'005 Benito Juárez'!AB17+'006 José María Morelos'!AB17+'007 Lázaro Cárdenas'!AB17+'008 Playa del Carmen'!AB17+'009 Tulum'!AB17+'010 Bacalar'!AB17+'011 Puerto Morelos'!AB17),0)</f>
        <v>-1.0004441719502211E-11</v>
      </c>
      <c r="AR17" s="42">
        <f>IFERROR('Quintana Roo'!AR17-('001 Cozumel'!N17+'002 Felipe Carrillo Puerto'!N17+'003 Isla Mujeres'!N17+'004 Othón P. Blanco'!N17+'005 Benito Juárez'!N17+'006 José María Morelos'!N17+'007 Lázaro Cárdenas'!N17+'008 Playa del Carmen'!N17+'009 Tulum'!N17+'010 Bacalar'!N17+'011 Puerto Morelos'!N17)/('001 Cozumel'!AC17+'002 Felipe Carrillo Puerto'!AC17+'003 Isla Mujeres'!AC17+'004 Othón P. Blanco'!AC17+'005 Benito Juárez'!AC17+'006 José María Morelos'!AC17+'007 Lázaro Cárdenas'!AC17+'008 Playa del Carmen'!AC17+'009 Tulum'!AC17+'010 Bacalar'!AC17+'011 Puerto Morelos'!AC17),0)</f>
        <v>-8.1854523159563541E-12</v>
      </c>
      <c r="AU17" s="10" t="s">
        <v>49</v>
      </c>
      <c r="AV17" s="22">
        <f>'006 José María Morelos'!AC20</f>
        <v>40577</v>
      </c>
      <c r="AW17" s="22">
        <f>'006 José María Morelos'!N20</f>
        <v>121683349</v>
      </c>
      <c r="AY17" s="23">
        <f>[1]T1!T19</f>
        <v>29720</v>
      </c>
      <c r="AZ17" s="23">
        <f>[1]T1!U19</f>
        <v>10857</v>
      </c>
      <c r="BA17" s="23">
        <f>[1]T1!V19</f>
        <v>40577</v>
      </c>
      <c r="BC17" s="24">
        <f t="shared" si="0"/>
        <v>0</v>
      </c>
      <c r="BD17" s="16">
        <f t="shared" si="1"/>
        <v>0</v>
      </c>
      <c r="BE17" s="17">
        <f t="shared" si="2"/>
        <v>0</v>
      </c>
      <c r="BF17" s="16"/>
      <c r="BG17" s="16"/>
      <c r="BH17" s="16"/>
    </row>
    <row r="18" spans="1:60" ht="15" customHeight="1" thickBot="1" x14ac:dyDescent="0.3">
      <c r="A18" s="3" t="s">
        <v>15</v>
      </c>
      <c r="B18" s="41">
        <f>'001 Cozumel'!B18+'002 Felipe Carrillo Puerto'!B18+'003 Isla Mujeres'!B18+'004 Othón P. Blanco'!B18+'005 Benito Juárez'!B18+'006 José María Morelos'!B18+'007 Lázaro Cárdenas'!B18+'008 Playa del Carmen'!B18+'009 Tulum'!B18+'010 Bacalar'!B18+'011 Puerto Morelos'!B18-'Quintana Roo'!B18</f>
        <v>0</v>
      </c>
      <c r="C18" s="41">
        <f>'001 Cozumel'!C18+'002 Felipe Carrillo Puerto'!C18+'003 Isla Mujeres'!C18+'004 Othón P. Blanco'!C18+'005 Benito Juárez'!C18+'006 José María Morelos'!C18+'007 Lázaro Cárdenas'!C18+'008 Playa del Carmen'!C18+'009 Tulum'!C18+'010 Bacalar'!C18+'011 Puerto Morelos'!C18-'Quintana Roo'!C18</f>
        <v>0</v>
      </c>
      <c r="D18" s="41">
        <f>'001 Cozumel'!D18+'002 Felipe Carrillo Puerto'!D18+'003 Isla Mujeres'!D18+'004 Othón P. Blanco'!D18+'005 Benito Juárez'!D18+'006 José María Morelos'!D18+'007 Lázaro Cárdenas'!D18+'008 Playa del Carmen'!D18+'009 Tulum'!D18+'010 Bacalar'!D18+'011 Puerto Morelos'!D18-'Quintana Roo'!D18</f>
        <v>0</v>
      </c>
      <c r="E18" s="41">
        <f>'001 Cozumel'!E18+'002 Felipe Carrillo Puerto'!E18+'003 Isla Mujeres'!E18+'004 Othón P. Blanco'!E18+'005 Benito Juárez'!E18+'006 José María Morelos'!E18+'007 Lázaro Cárdenas'!E18+'008 Playa del Carmen'!E18+'009 Tulum'!E18+'010 Bacalar'!E18+'011 Puerto Morelos'!E18-'Quintana Roo'!E18</f>
        <v>0</v>
      </c>
      <c r="F18" s="41">
        <f>'001 Cozumel'!F18+'002 Felipe Carrillo Puerto'!F18+'003 Isla Mujeres'!F18+'004 Othón P. Blanco'!F18+'005 Benito Juárez'!F18+'006 José María Morelos'!F18+'007 Lázaro Cárdenas'!F18+'008 Playa del Carmen'!F18+'009 Tulum'!F18+'010 Bacalar'!F18+'011 Puerto Morelos'!F18-'Quintana Roo'!F18</f>
        <v>0</v>
      </c>
      <c r="G18" s="41">
        <f>'001 Cozumel'!G18+'002 Felipe Carrillo Puerto'!G18+'003 Isla Mujeres'!G18+'004 Othón P. Blanco'!G18+'005 Benito Juárez'!G18+'006 José María Morelos'!G18+'007 Lázaro Cárdenas'!G18+'008 Playa del Carmen'!G18+'009 Tulum'!G18+'010 Bacalar'!G18+'011 Puerto Morelos'!G18-'Quintana Roo'!G18</f>
        <v>0</v>
      </c>
      <c r="H18" s="41">
        <f>'001 Cozumel'!H18+'002 Felipe Carrillo Puerto'!H18+'003 Isla Mujeres'!H18+'004 Othón P. Blanco'!H18+'005 Benito Juárez'!H18+'006 José María Morelos'!H18+'007 Lázaro Cárdenas'!H18+'008 Playa del Carmen'!H18+'009 Tulum'!H18+'010 Bacalar'!H18+'011 Puerto Morelos'!H18-'Quintana Roo'!H18</f>
        <v>0</v>
      </c>
      <c r="I18" s="41">
        <f>'001 Cozumel'!I18+'002 Felipe Carrillo Puerto'!I18+'003 Isla Mujeres'!I18+'004 Othón P. Blanco'!I18+'005 Benito Juárez'!I18+'006 José María Morelos'!I18+'007 Lázaro Cárdenas'!I18+'008 Playa del Carmen'!I18+'009 Tulum'!I18+'010 Bacalar'!I18+'011 Puerto Morelos'!I18-'Quintana Roo'!I18</f>
        <v>0</v>
      </c>
      <c r="J18" s="41">
        <f>'001 Cozumel'!J18+'002 Felipe Carrillo Puerto'!J18+'003 Isla Mujeres'!J18+'004 Othón P. Blanco'!J18+'005 Benito Juárez'!J18+'006 José María Morelos'!J18+'007 Lázaro Cárdenas'!J18+'008 Playa del Carmen'!J18+'009 Tulum'!J18+'010 Bacalar'!J18+'011 Puerto Morelos'!J18-'Quintana Roo'!J18</f>
        <v>0</v>
      </c>
      <c r="K18" s="41">
        <f>'001 Cozumel'!K18+'002 Felipe Carrillo Puerto'!K18+'003 Isla Mujeres'!K18+'004 Othón P. Blanco'!K18+'005 Benito Juárez'!K18+'006 José María Morelos'!K18+'007 Lázaro Cárdenas'!K18+'008 Playa del Carmen'!K18+'009 Tulum'!K18+'010 Bacalar'!K18+'011 Puerto Morelos'!K18-'Quintana Roo'!K18</f>
        <v>0</v>
      </c>
      <c r="L18" s="41">
        <f t="shared" si="3"/>
        <v>0</v>
      </c>
      <c r="M18" s="41">
        <f t="shared" si="3"/>
        <v>0</v>
      </c>
      <c r="N18" s="42">
        <f>L18+M18</f>
        <v>0</v>
      </c>
      <c r="P18" s="3" t="s">
        <v>15</v>
      </c>
      <c r="Q18" s="41">
        <f>'001 Cozumel'!Q18+'002 Felipe Carrillo Puerto'!Q18+'003 Isla Mujeres'!Q18+'004 Othón P. Blanco'!Q18+'005 Benito Juárez'!Q18+'006 José María Morelos'!Q18+'007 Lázaro Cárdenas'!Q18+'008 Playa del Carmen'!Q18+'009 Tulum'!Q18+'010 Bacalar'!Q18+'011 Puerto Morelos'!Q18-'Quintana Roo'!Q18</f>
        <v>0</v>
      </c>
      <c r="R18" s="41">
        <f>'001 Cozumel'!R18+'002 Felipe Carrillo Puerto'!R18+'003 Isla Mujeres'!R18+'004 Othón P. Blanco'!R18+'005 Benito Juárez'!R18+'006 José María Morelos'!R18+'007 Lázaro Cárdenas'!R18+'008 Playa del Carmen'!R18+'009 Tulum'!R18+'010 Bacalar'!R18+'011 Puerto Morelos'!R18-'Quintana Roo'!R18</f>
        <v>0</v>
      </c>
      <c r="S18" s="41">
        <f>'001 Cozumel'!S18+'002 Felipe Carrillo Puerto'!S18+'003 Isla Mujeres'!S18+'004 Othón P. Blanco'!S18+'005 Benito Juárez'!S18+'006 José María Morelos'!S18+'007 Lázaro Cárdenas'!S18+'008 Playa del Carmen'!S18+'009 Tulum'!S18+'010 Bacalar'!S18+'011 Puerto Morelos'!S18-'Quintana Roo'!S18</f>
        <v>0</v>
      </c>
      <c r="T18" s="41">
        <f>'001 Cozumel'!T18+'002 Felipe Carrillo Puerto'!T18+'003 Isla Mujeres'!T18+'004 Othón P. Blanco'!T18+'005 Benito Juárez'!T18+'006 José María Morelos'!T18+'007 Lázaro Cárdenas'!T18+'008 Playa del Carmen'!T18+'009 Tulum'!T18+'010 Bacalar'!T18+'011 Puerto Morelos'!T18-'Quintana Roo'!T18</f>
        <v>0</v>
      </c>
      <c r="U18" s="41">
        <f>'001 Cozumel'!U18+'002 Felipe Carrillo Puerto'!U18+'003 Isla Mujeres'!U18+'004 Othón P. Blanco'!U18+'005 Benito Juárez'!U18+'006 José María Morelos'!U18+'007 Lázaro Cárdenas'!U18+'008 Playa del Carmen'!U18+'009 Tulum'!U18+'010 Bacalar'!U18+'011 Puerto Morelos'!U18-'Quintana Roo'!U18</f>
        <v>0</v>
      </c>
      <c r="V18" s="41">
        <f>'001 Cozumel'!V18+'002 Felipe Carrillo Puerto'!V18+'003 Isla Mujeres'!V18+'004 Othón P. Blanco'!V18+'005 Benito Juárez'!V18+'006 José María Morelos'!V18+'007 Lázaro Cárdenas'!V18+'008 Playa del Carmen'!V18+'009 Tulum'!V18+'010 Bacalar'!V18+'011 Puerto Morelos'!V18-'Quintana Roo'!V18</f>
        <v>0</v>
      </c>
      <c r="W18" s="41">
        <f>'001 Cozumel'!W18+'002 Felipe Carrillo Puerto'!W18+'003 Isla Mujeres'!W18+'004 Othón P. Blanco'!W18+'005 Benito Juárez'!W18+'006 José María Morelos'!W18+'007 Lázaro Cárdenas'!W18+'008 Playa del Carmen'!W18+'009 Tulum'!W18+'010 Bacalar'!W18+'011 Puerto Morelos'!W18-'Quintana Roo'!W18</f>
        <v>0</v>
      </c>
      <c r="X18" s="41">
        <f>'001 Cozumel'!X18+'002 Felipe Carrillo Puerto'!X18+'003 Isla Mujeres'!X18+'004 Othón P. Blanco'!X18+'005 Benito Juárez'!X18+'006 José María Morelos'!X18+'007 Lázaro Cárdenas'!X18+'008 Playa del Carmen'!X18+'009 Tulum'!X18+'010 Bacalar'!X18+'011 Puerto Morelos'!X18-'Quintana Roo'!X18</f>
        <v>0</v>
      </c>
      <c r="Y18" s="41">
        <f>'001 Cozumel'!Y18+'002 Felipe Carrillo Puerto'!Y18+'003 Isla Mujeres'!Y18+'004 Othón P. Blanco'!Y18+'005 Benito Juárez'!Y18+'006 José María Morelos'!Y18+'007 Lázaro Cárdenas'!Y18+'008 Playa del Carmen'!Y18+'009 Tulum'!Y18+'010 Bacalar'!Y18+'011 Puerto Morelos'!Y18-'Quintana Roo'!Y18</f>
        <v>0</v>
      </c>
      <c r="Z18" s="41">
        <f>'001 Cozumel'!Z18+'002 Felipe Carrillo Puerto'!Z18+'003 Isla Mujeres'!Z18+'004 Othón P. Blanco'!Z18+'005 Benito Juárez'!Z18+'006 José María Morelos'!Z18+'007 Lázaro Cárdenas'!Z18+'008 Playa del Carmen'!Z18+'009 Tulum'!Z18+'010 Bacalar'!Z18+'011 Puerto Morelos'!Z18-'Quintana Roo'!Z18</f>
        <v>0</v>
      </c>
      <c r="AA18" s="41">
        <f t="shared" si="4"/>
        <v>0</v>
      </c>
      <c r="AB18" s="41">
        <f t="shared" si="4"/>
        <v>0</v>
      </c>
      <c r="AC18" s="44">
        <f>AA18+AB18</f>
        <v>0</v>
      </c>
      <c r="AE18" s="3" t="s">
        <v>15</v>
      </c>
      <c r="AF18" s="41">
        <f>IFERROR('Quintana Roo'!AF18-('001 Cozumel'!B18+'002 Felipe Carrillo Puerto'!B18+'003 Isla Mujeres'!B18+'004 Othón P. Blanco'!B18+'005 Benito Juárez'!B18+'006 José María Morelos'!B18+'007 Lázaro Cárdenas'!B18+'008 Playa del Carmen'!B18+'009 Tulum'!B18+'010 Bacalar'!B18+'011 Puerto Morelos'!B18)/('001 Cozumel'!Q18+'002 Felipe Carrillo Puerto'!Q18+'003 Isla Mujeres'!Q18+'004 Othón P. Blanco'!Q18+'005 Benito Juárez'!Q18+'006 José María Morelos'!Q18+'007 Lázaro Cárdenas'!Q18+'008 Playa del Carmen'!Q18+'009 Tulum'!Q18+'010 Bacalar'!Q18+'011 Puerto Morelos'!Q18),0)</f>
        <v>0</v>
      </c>
      <c r="AG18" s="41">
        <f>IFERROR('Quintana Roo'!AG18-('001 Cozumel'!C18+'002 Felipe Carrillo Puerto'!C18+'003 Isla Mujeres'!C18+'004 Othón P. Blanco'!C18+'005 Benito Juárez'!C18+'006 José María Morelos'!C18+'007 Lázaro Cárdenas'!C18+'008 Playa del Carmen'!C18+'009 Tulum'!C18+'010 Bacalar'!C18+'011 Puerto Morelos'!C18)/('001 Cozumel'!R18+'002 Felipe Carrillo Puerto'!R18+'003 Isla Mujeres'!R18+'004 Othón P. Blanco'!R18+'005 Benito Juárez'!R18+'006 José María Morelos'!R18+'007 Lázaro Cárdenas'!R18+'008 Playa del Carmen'!R18+'009 Tulum'!R18+'010 Bacalar'!R18+'011 Puerto Morelos'!R18),0)</f>
        <v>0</v>
      </c>
      <c r="AH18" s="41">
        <f>IFERROR('Quintana Roo'!AH18-('001 Cozumel'!D18+'002 Felipe Carrillo Puerto'!D18+'003 Isla Mujeres'!D18+'004 Othón P. Blanco'!D18+'005 Benito Juárez'!D18+'006 José María Morelos'!D18+'007 Lázaro Cárdenas'!D18+'008 Playa del Carmen'!D18+'009 Tulum'!D18+'010 Bacalar'!D18+'011 Puerto Morelos'!D18)/('001 Cozumel'!S18+'002 Felipe Carrillo Puerto'!S18+'003 Isla Mujeres'!S18+'004 Othón P. Blanco'!S18+'005 Benito Juárez'!S18+'006 José María Morelos'!S18+'007 Lázaro Cárdenas'!S18+'008 Playa del Carmen'!S18+'009 Tulum'!S18+'010 Bacalar'!S18+'011 Puerto Morelos'!S18),0)</f>
        <v>0</v>
      </c>
      <c r="AI18" s="41">
        <f>IFERROR('Quintana Roo'!AI18-('001 Cozumel'!E18+'002 Felipe Carrillo Puerto'!E18+'003 Isla Mujeres'!E18+'004 Othón P. Blanco'!E18+'005 Benito Juárez'!E18+'006 José María Morelos'!E18+'007 Lázaro Cárdenas'!E18+'008 Playa del Carmen'!E18+'009 Tulum'!E18+'010 Bacalar'!E18+'011 Puerto Morelos'!E18)/('001 Cozumel'!T18+'002 Felipe Carrillo Puerto'!T18+'003 Isla Mujeres'!T18+'004 Othón P. Blanco'!T18+'005 Benito Juárez'!T18+'006 José María Morelos'!T18+'007 Lázaro Cárdenas'!T18+'008 Playa del Carmen'!T18+'009 Tulum'!T18+'010 Bacalar'!T18+'011 Puerto Morelos'!T18),0)</f>
        <v>0</v>
      </c>
      <c r="AJ18" s="41">
        <f>IFERROR('Quintana Roo'!AJ18-('001 Cozumel'!F18+'002 Felipe Carrillo Puerto'!F18+'003 Isla Mujeres'!F18+'004 Othón P. Blanco'!F18+'005 Benito Juárez'!F18+'006 José María Morelos'!F18+'007 Lázaro Cárdenas'!F18+'008 Playa del Carmen'!F18+'009 Tulum'!F18+'010 Bacalar'!F18+'011 Puerto Morelos'!F18)/('001 Cozumel'!U18+'002 Felipe Carrillo Puerto'!U18+'003 Isla Mujeres'!U18+'004 Othón P. Blanco'!U18+'005 Benito Juárez'!U18+'006 José María Morelos'!U18+'007 Lázaro Cárdenas'!U18+'008 Playa del Carmen'!U18+'009 Tulum'!U18+'010 Bacalar'!U18+'011 Puerto Morelos'!U18),0)</f>
        <v>0</v>
      </c>
      <c r="AK18" s="41">
        <f>IFERROR('Quintana Roo'!AK18-('001 Cozumel'!G18+'002 Felipe Carrillo Puerto'!G18+'003 Isla Mujeres'!G18+'004 Othón P. Blanco'!G18+'005 Benito Juárez'!G18+'006 José María Morelos'!G18+'007 Lázaro Cárdenas'!G18+'008 Playa del Carmen'!G18+'009 Tulum'!G18+'010 Bacalar'!G18+'011 Puerto Morelos'!G18)/('001 Cozumel'!V18+'002 Felipe Carrillo Puerto'!V18+'003 Isla Mujeres'!V18+'004 Othón P. Blanco'!V18+'005 Benito Juárez'!V18+'006 José María Morelos'!V18+'007 Lázaro Cárdenas'!V18+'008 Playa del Carmen'!V18+'009 Tulum'!V18+'010 Bacalar'!V18+'011 Puerto Morelos'!V18),0)</f>
        <v>0</v>
      </c>
      <c r="AL18" s="41">
        <f>IFERROR('Quintana Roo'!AL18-('001 Cozumel'!H18+'002 Felipe Carrillo Puerto'!H18+'003 Isla Mujeres'!H18+'004 Othón P. Blanco'!H18+'005 Benito Juárez'!H18+'006 José María Morelos'!H18+'007 Lázaro Cárdenas'!H18+'008 Playa del Carmen'!H18+'009 Tulum'!H18+'010 Bacalar'!H18+'011 Puerto Morelos'!H18)/('001 Cozumel'!W18+'002 Felipe Carrillo Puerto'!W18+'003 Isla Mujeres'!W18+'004 Othón P. Blanco'!W18+'005 Benito Juárez'!W18+'006 José María Morelos'!W18+'007 Lázaro Cárdenas'!W18+'008 Playa del Carmen'!W18+'009 Tulum'!W18+'010 Bacalar'!W18+'011 Puerto Morelos'!W18),0)</f>
        <v>0</v>
      </c>
      <c r="AM18" s="41">
        <f>IFERROR('Quintana Roo'!AM18-('001 Cozumel'!I18+'002 Felipe Carrillo Puerto'!I18+'003 Isla Mujeres'!I18+'004 Othón P. Blanco'!I18+'005 Benito Juárez'!I18+'006 José María Morelos'!I18+'007 Lázaro Cárdenas'!I18+'008 Playa del Carmen'!I18+'009 Tulum'!I18+'010 Bacalar'!I18+'011 Puerto Morelos'!I18)/('001 Cozumel'!X18+'002 Felipe Carrillo Puerto'!X18+'003 Isla Mujeres'!X18+'004 Othón P. Blanco'!X18+'005 Benito Juárez'!X18+'006 José María Morelos'!X18+'007 Lázaro Cárdenas'!X18+'008 Playa del Carmen'!X18+'009 Tulum'!X18+'010 Bacalar'!X18+'011 Puerto Morelos'!X18),0)</f>
        <v>0</v>
      </c>
      <c r="AN18" s="41">
        <f>IFERROR('Quintana Roo'!AN18-('001 Cozumel'!J18+'002 Felipe Carrillo Puerto'!J18+'003 Isla Mujeres'!J18+'004 Othón P. Blanco'!J18+'005 Benito Juárez'!J18+'006 José María Morelos'!J18+'007 Lázaro Cárdenas'!J18+'008 Playa del Carmen'!J18+'009 Tulum'!J18+'010 Bacalar'!J18+'011 Puerto Morelos'!J18)/('001 Cozumel'!Y18+'002 Felipe Carrillo Puerto'!Y18+'003 Isla Mujeres'!Y18+'004 Othón P. Blanco'!Y18+'005 Benito Juárez'!Y18+'006 José María Morelos'!Y18+'007 Lázaro Cárdenas'!Y18+'008 Playa del Carmen'!Y18+'009 Tulum'!Y18+'010 Bacalar'!Y18+'011 Puerto Morelos'!Y18),0)</f>
        <v>0</v>
      </c>
      <c r="AO18" s="41">
        <f>IFERROR('Quintana Roo'!AO18-('001 Cozumel'!K18+'002 Felipe Carrillo Puerto'!K18+'003 Isla Mujeres'!K18+'004 Othón P. Blanco'!K18+'005 Benito Juárez'!K18+'006 José María Morelos'!K18+'007 Lázaro Cárdenas'!K18+'008 Playa del Carmen'!K18+'009 Tulum'!K18+'010 Bacalar'!K18+'011 Puerto Morelos'!K18)/('001 Cozumel'!Z18+'002 Felipe Carrillo Puerto'!Z18+'003 Isla Mujeres'!Z18+'004 Othón P. Blanco'!Z18+'005 Benito Juárez'!Z18+'006 José María Morelos'!Z18+'007 Lázaro Cárdenas'!Z18+'008 Playa del Carmen'!Z18+'009 Tulum'!Z18+'010 Bacalar'!Z18+'011 Puerto Morelos'!Z18),0)</f>
        <v>0</v>
      </c>
      <c r="AP18" s="43">
        <f>IFERROR('Quintana Roo'!AP18-('001 Cozumel'!L18+'002 Felipe Carrillo Puerto'!L18+'003 Isla Mujeres'!L18+'004 Othón P. Blanco'!L18+'005 Benito Juárez'!L18+'006 José María Morelos'!L18+'007 Lázaro Cárdenas'!L18+'008 Playa del Carmen'!L18+'009 Tulum'!L18+'010 Bacalar'!L18+'011 Puerto Morelos'!L18)/('001 Cozumel'!AA18+'002 Felipe Carrillo Puerto'!AA18+'003 Isla Mujeres'!AA18+'004 Othón P. Blanco'!AA18+'005 Benito Juárez'!AA18+'006 José María Morelos'!AA18+'007 Lázaro Cárdenas'!AA18+'008 Playa del Carmen'!AA18+'009 Tulum'!AA18+'010 Bacalar'!AA18+'011 Puerto Morelos'!AA18),0)</f>
        <v>0</v>
      </c>
      <c r="AQ18" s="43">
        <f>IFERROR('Quintana Roo'!AQ18-('001 Cozumel'!M18+'002 Felipe Carrillo Puerto'!M18+'003 Isla Mujeres'!M18+'004 Othón P. Blanco'!M18+'005 Benito Juárez'!M18+'006 José María Morelos'!M18+'007 Lázaro Cárdenas'!M18+'008 Playa del Carmen'!M18+'009 Tulum'!M18+'010 Bacalar'!M18+'011 Puerto Morelos'!M18)/('001 Cozumel'!AB18+'002 Felipe Carrillo Puerto'!AB18+'003 Isla Mujeres'!AB18+'004 Othón P. Blanco'!AB18+'005 Benito Juárez'!AB18+'006 José María Morelos'!AB18+'007 Lázaro Cárdenas'!AB18+'008 Playa del Carmen'!AB18+'009 Tulum'!AB18+'010 Bacalar'!AB18+'011 Puerto Morelos'!AB18),0)</f>
        <v>0</v>
      </c>
      <c r="AR18" s="42">
        <f>IFERROR('Quintana Roo'!AR18-('001 Cozumel'!N18+'002 Felipe Carrillo Puerto'!N18+'003 Isla Mujeres'!N18+'004 Othón P. Blanco'!N18+'005 Benito Juárez'!N18+'006 José María Morelos'!N18+'007 Lázaro Cárdenas'!N18+'008 Playa del Carmen'!N18+'009 Tulum'!N18+'010 Bacalar'!N18+'011 Puerto Morelos'!N18)/('001 Cozumel'!AC18+'002 Felipe Carrillo Puerto'!AC18+'003 Isla Mujeres'!AC18+'004 Othón P. Blanco'!AC18+'005 Benito Juárez'!AC18+'006 José María Morelos'!AC18+'007 Lázaro Cárdenas'!AC18+'008 Playa del Carmen'!AC18+'009 Tulum'!AC18+'010 Bacalar'!AC18+'011 Puerto Morelos'!AC18),0)</f>
        <v>0</v>
      </c>
      <c r="AU18" s="10" t="s">
        <v>50</v>
      </c>
      <c r="AV18" s="22">
        <f>'007 Lázaro Cárdenas'!AC20</f>
        <v>3306</v>
      </c>
      <c r="AW18" s="22">
        <f>'007 Lázaro Cárdenas'!N20</f>
        <v>13159620</v>
      </c>
      <c r="AY18" s="23">
        <f>[1]T1!W19</f>
        <v>2436</v>
      </c>
      <c r="AZ18" s="23">
        <f>[1]T1!X19</f>
        <v>870</v>
      </c>
      <c r="BA18" s="23">
        <f>[1]T1!Y19</f>
        <v>3306</v>
      </c>
      <c r="BC18" s="24">
        <f t="shared" si="0"/>
        <v>0</v>
      </c>
      <c r="BD18" s="16">
        <f t="shared" si="1"/>
        <v>0</v>
      </c>
      <c r="BE18" s="17">
        <f t="shared" si="2"/>
        <v>0</v>
      </c>
      <c r="BF18" s="16"/>
      <c r="BG18" s="16"/>
      <c r="BH18" s="16"/>
    </row>
    <row r="19" spans="1:60" ht="15" customHeight="1" thickBot="1" x14ac:dyDescent="0.3">
      <c r="A19" s="4" t="s">
        <v>16</v>
      </c>
      <c r="B19" s="41">
        <f>'001 Cozumel'!B19+'002 Felipe Carrillo Puerto'!B19+'003 Isla Mujeres'!B19+'004 Othón P. Blanco'!B19+'005 Benito Juárez'!B19+'006 José María Morelos'!B19+'007 Lázaro Cárdenas'!B19+'008 Playa del Carmen'!B19+'009 Tulum'!B19+'010 Bacalar'!B19+'011 Puerto Morelos'!B19-'Quintana Roo'!B19</f>
        <v>1.3113021850585938E-6</v>
      </c>
      <c r="C19" s="41">
        <f>'001 Cozumel'!C19+'002 Felipe Carrillo Puerto'!C19+'003 Isla Mujeres'!C19+'004 Othón P. Blanco'!C19+'005 Benito Juárez'!C19+'006 José María Morelos'!C19+'007 Lázaro Cárdenas'!C19+'008 Playa del Carmen'!C19+'009 Tulum'!C19+'010 Bacalar'!C19+'011 Puerto Morelos'!C19-'Quintana Roo'!C19</f>
        <v>-5.245208740234375E-6</v>
      </c>
      <c r="D19" s="41">
        <f>'001 Cozumel'!D19+'002 Felipe Carrillo Puerto'!D19+'003 Isla Mujeres'!D19+'004 Othón P. Blanco'!D19+'005 Benito Juárez'!D19+'006 José María Morelos'!D19+'007 Lázaro Cárdenas'!D19+'008 Playa del Carmen'!D19+'009 Tulum'!D19+'010 Bacalar'!D19+'011 Puerto Morelos'!D19-'Quintana Roo'!D19</f>
        <v>0</v>
      </c>
      <c r="E19" s="41">
        <f>'001 Cozumel'!E19+'002 Felipe Carrillo Puerto'!E19+'003 Isla Mujeres'!E19+'004 Othón P. Blanco'!E19+'005 Benito Juárez'!E19+'006 José María Morelos'!E19+'007 Lázaro Cárdenas'!E19+'008 Playa del Carmen'!E19+'009 Tulum'!E19+'010 Bacalar'!E19+'011 Puerto Morelos'!E19-'Quintana Roo'!E19</f>
        <v>0</v>
      </c>
      <c r="F19" s="41">
        <f>'001 Cozumel'!F19+'002 Felipe Carrillo Puerto'!F19+'003 Isla Mujeres'!F19+'004 Othón P. Blanco'!F19+'005 Benito Juárez'!F19+'006 José María Morelos'!F19+'007 Lázaro Cárdenas'!F19+'008 Playa del Carmen'!F19+'009 Tulum'!F19+'010 Bacalar'!F19+'011 Puerto Morelos'!F19-'Quintana Roo'!F19</f>
        <v>0</v>
      </c>
      <c r="G19" s="41">
        <f>'001 Cozumel'!G19+'002 Felipe Carrillo Puerto'!G19+'003 Isla Mujeres'!G19+'004 Othón P. Blanco'!G19+'005 Benito Juárez'!G19+'006 José María Morelos'!G19+'007 Lázaro Cárdenas'!G19+'008 Playa del Carmen'!G19+'009 Tulum'!G19+'010 Bacalar'!G19+'011 Puerto Morelos'!G19-'Quintana Roo'!G19</f>
        <v>0</v>
      </c>
      <c r="H19" s="41">
        <f>'001 Cozumel'!H19+'002 Felipe Carrillo Puerto'!H19+'003 Isla Mujeres'!H19+'004 Othón P. Blanco'!H19+'005 Benito Juárez'!H19+'006 José María Morelos'!H19+'007 Lázaro Cárdenas'!H19+'008 Playa del Carmen'!H19+'009 Tulum'!H19+'010 Bacalar'!H19+'011 Puerto Morelos'!H19-'Quintana Roo'!H19</f>
        <v>0</v>
      </c>
      <c r="I19" s="41">
        <f>'001 Cozumel'!I19+'002 Felipe Carrillo Puerto'!I19+'003 Isla Mujeres'!I19+'004 Othón P. Blanco'!I19+'005 Benito Juárez'!I19+'006 José María Morelos'!I19+'007 Lázaro Cárdenas'!I19+'008 Playa del Carmen'!I19+'009 Tulum'!I19+'010 Bacalar'!I19+'011 Puerto Morelos'!I19-'Quintana Roo'!I19</f>
        <v>0</v>
      </c>
      <c r="J19" s="41">
        <f>'001 Cozumel'!J19+'002 Felipe Carrillo Puerto'!J19+'003 Isla Mujeres'!J19+'004 Othón P. Blanco'!J19+'005 Benito Juárez'!J19+'006 José María Morelos'!J19+'007 Lázaro Cárdenas'!J19+'008 Playa del Carmen'!J19+'009 Tulum'!J19+'010 Bacalar'!J19+'011 Puerto Morelos'!J19-'Quintana Roo'!J19</f>
        <v>0</v>
      </c>
      <c r="K19" s="41">
        <f>'001 Cozumel'!K19+'002 Felipe Carrillo Puerto'!K19+'003 Isla Mujeres'!K19+'004 Othón P. Blanco'!K19+'005 Benito Juárez'!K19+'006 José María Morelos'!K19+'007 Lázaro Cárdenas'!K19+'008 Playa del Carmen'!K19+'009 Tulum'!K19+'010 Bacalar'!K19+'011 Puerto Morelos'!K19-'Quintana Roo'!K19</f>
        <v>0</v>
      </c>
      <c r="L19" s="41">
        <f t="shared" ref="L19" si="5">B19+D19+F19+H19+J19</f>
        <v>1.3113021850585938E-6</v>
      </c>
      <c r="M19" s="41">
        <f t="shared" ref="M19" si="6">C19+E19+G19+I19+K19</f>
        <v>-5.245208740234375E-6</v>
      </c>
      <c r="N19" s="44">
        <f>L19+M19</f>
        <v>-3.9339065551757813E-6</v>
      </c>
      <c r="P19" s="4" t="s">
        <v>16</v>
      </c>
      <c r="Q19" s="41">
        <f>'001 Cozumel'!Q19+'002 Felipe Carrillo Puerto'!Q19+'003 Isla Mujeres'!Q19+'004 Othón P. Blanco'!Q19+'005 Benito Juárez'!Q19+'006 José María Morelos'!Q19+'007 Lázaro Cárdenas'!Q19+'008 Playa del Carmen'!Q19+'009 Tulum'!Q19+'010 Bacalar'!Q19+'011 Puerto Morelos'!Q19-'Quintana Roo'!Q19</f>
        <v>0</v>
      </c>
      <c r="R19" s="41">
        <f>'001 Cozumel'!R19+'002 Felipe Carrillo Puerto'!R19+'003 Isla Mujeres'!R19+'004 Othón P. Blanco'!R19+'005 Benito Juárez'!R19+'006 José María Morelos'!R19+'007 Lázaro Cárdenas'!R19+'008 Playa del Carmen'!R19+'009 Tulum'!R19+'010 Bacalar'!R19+'011 Puerto Morelos'!R19-'Quintana Roo'!R19</f>
        <v>0</v>
      </c>
      <c r="S19" s="41">
        <f>'001 Cozumel'!S19+'002 Felipe Carrillo Puerto'!S19+'003 Isla Mujeres'!S19+'004 Othón P. Blanco'!S19+'005 Benito Juárez'!S19+'006 José María Morelos'!S19+'007 Lázaro Cárdenas'!S19+'008 Playa del Carmen'!S19+'009 Tulum'!S19+'010 Bacalar'!S19+'011 Puerto Morelos'!S19-'Quintana Roo'!S19</f>
        <v>0</v>
      </c>
      <c r="T19" s="41">
        <f>'001 Cozumel'!T19+'002 Felipe Carrillo Puerto'!T19+'003 Isla Mujeres'!T19+'004 Othón P. Blanco'!T19+'005 Benito Juárez'!T19+'006 José María Morelos'!T19+'007 Lázaro Cárdenas'!T19+'008 Playa del Carmen'!T19+'009 Tulum'!T19+'010 Bacalar'!T19+'011 Puerto Morelos'!T19-'Quintana Roo'!T19</f>
        <v>0</v>
      </c>
      <c r="U19" s="41">
        <f>'001 Cozumel'!U19+'002 Felipe Carrillo Puerto'!U19+'003 Isla Mujeres'!U19+'004 Othón P. Blanco'!U19+'005 Benito Juárez'!U19+'006 José María Morelos'!U19+'007 Lázaro Cárdenas'!U19+'008 Playa del Carmen'!U19+'009 Tulum'!U19+'010 Bacalar'!U19+'011 Puerto Morelos'!U19-'Quintana Roo'!U19</f>
        <v>0</v>
      </c>
      <c r="V19" s="41">
        <f>'001 Cozumel'!V19+'002 Felipe Carrillo Puerto'!V19+'003 Isla Mujeres'!V19+'004 Othón P. Blanco'!V19+'005 Benito Juárez'!V19+'006 José María Morelos'!V19+'007 Lázaro Cárdenas'!V19+'008 Playa del Carmen'!V19+'009 Tulum'!V19+'010 Bacalar'!V19+'011 Puerto Morelos'!V19-'Quintana Roo'!V19</f>
        <v>0</v>
      </c>
      <c r="W19" s="41">
        <f>'001 Cozumel'!W19+'002 Felipe Carrillo Puerto'!W19+'003 Isla Mujeres'!W19+'004 Othón P. Blanco'!W19+'005 Benito Juárez'!W19+'006 José María Morelos'!W19+'007 Lázaro Cárdenas'!W19+'008 Playa del Carmen'!W19+'009 Tulum'!W19+'010 Bacalar'!W19+'011 Puerto Morelos'!W19-'Quintana Roo'!W19</f>
        <v>0</v>
      </c>
      <c r="X19" s="41">
        <f>'001 Cozumel'!X19+'002 Felipe Carrillo Puerto'!X19+'003 Isla Mujeres'!X19+'004 Othón P. Blanco'!X19+'005 Benito Juárez'!X19+'006 José María Morelos'!X19+'007 Lázaro Cárdenas'!X19+'008 Playa del Carmen'!X19+'009 Tulum'!X19+'010 Bacalar'!X19+'011 Puerto Morelos'!X19-'Quintana Roo'!X19</f>
        <v>0</v>
      </c>
      <c r="Y19" s="41">
        <f>'001 Cozumel'!Y19+'002 Felipe Carrillo Puerto'!Y19+'003 Isla Mujeres'!Y19+'004 Othón P. Blanco'!Y19+'005 Benito Juárez'!Y19+'006 José María Morelos'!Y19+'007 Lázaro Cárdenas'!Y19+'008 Playa del Carmen'!Y19+'009 Tulum'!Y19+'010 Bacalar'!Y19+'011 Puerto Morelos'!Y19-'Quintana Roo'!Y19</f>
        <v>0</v>
      </c>
      <c r="Z19" s="41">
        <f>'001 Cozumel'!Z19+'002 Felipe Carrillo Puerto'!Z19+'003 Isla Mujeres'!Z19+'004 Othón P. Blanco'!Z19+'005 Benito Juárez'!Z19+'006 José María Morelos'!Z19+'007 Lázaro Cárdenas'!Z19+'008 Playa del Carmen'!Z19+'009 Tulum'!Z19+'010 Bacalar'!Z19+'011 Puerto Morelos'!Z19-'Quintana Roo'!Z19</f>
        <v>0</v>
      </c>
      <c r="AA19" s="41">
        <f t="shared" ref="AA19" si="7">Q19+S19+U19+W19+Y19</f>
        <v>0</v>
      </c>
      <c r="AB19" s="41">
        <f t="shared" ref="AB19" si="8">R19+T19+V19+X19+Z19</f>
        <v>0</v>
      </c>
      <c r="AC19" s="42">
        <f>AA19+AB19</f>
        <v>0</v>
      </c>
      <c r="AE19" s="4" t="s">
        <v>16</v>
      </c>
      <c r="AF19" s="41">
        <f>IFERROR('Quintana Roo'!AF19-('001 Cozumel'!B19+'002 Felipe Carrillo Puerto'!B19+'003 Isla Mujeres'!B19+'004 Othón P. Blanco'!B19+'005 Benito Juárez'!B19+'006 José María Morelos'!B19+'007 Lázaro Cárdenas'!B19+'008 Playa del Carmen'!B19+'009 Tulum'!B19+'010 Bacalar'!B19+'011 Puerto Morelos'!B19)/('001 Cozumel'!Q19+'002 Felipe Carrillo Puerto'!Q19+'003 Isla Mujeres'!Q19+'004 Othón P. Blanco'!Q19+'005 Benito Juárez'!Q19+'006 José María Morelos'!Q19+'007 Lázaro Cárdenas'!Q19+'008 Playa del Carmen'!Q19+'009 Tulum'!Q19+'010 Bacalar'!Q19+'011 Puerto Morelos'!Q19),0)</f>
        <v>-6.3664629124104977E-12</v>
      </c>
      <c r="AG19" s="41">
        <f>IFERROR('Quintana Roo'!AG19-('001 Cozumel'!C19+'002 Felipe Carrillo Puerto'!C19+'003 Isla Mujeres'!C19+'004 Othón P. Blanco'!C19+'005 Benito Juárez'!C19+'006 José María Morelos'!C19+'007 Lázaro Cárdenas'!C19+'008 Playa del Carmen'!C19+'009 Tulum'!C19+'010 Bacalar'!C19+'011 Puerto Morelos'!C19)/('001 Cozumel'!R19+'002 Felipe Carrillo Puerto'!R19+'003 Isla Mujeres'!R19+'004 Othón P. Blanco'!R19+'005 Benito Juárez'!R19+'006 José María Morelos'!R19+'007 Lázaro Cárdenas'!R19+'008 Playa del Carmen'!R19+'009 Tulum'!R19+'010 Bacalar'!R19+'011 Puerto Morelos'!R19),0)</f>
        <v>1.3642420526593924E-11</v>
      </c>
      <c r="AH19" s="41">
        <f>IFERROR('Quintana Roo'!AH19-('001 Cozumel'!D19+'002 Felipe Carrillo Puerto'!D19+'003 Isla Mujeres'!D19+'004 Othón P. Blanco'!D19+'005 Benito Juárez'!D19+'006 José María Morelos'!D19+'007 Lázaro Cárdenas'!D19+'008 Playa del Carmen'!D19+'009 Tulum'!D19+'010 Bacalar'!D19+'011 Puerto Morelos'!D19)/('001 Cozumel'!S19+'002 Felipe Carrillo Puerto'!S19+'003 Isla Mujeres'!S19+'004 Othón P. Blanco'!S19+'005 Benito Juárez'!S19+'006 José María Morelos'!S19+'007 Lázaro Cárdenas'!S19+'008 Playa del Carmen'!S19+'009 Tulum'!S19+'010 Bacalar'!S19+'011 Puerto Morelos'!S19),0)</f>
        <v>-1.8189894035458565E-12</v>
      </c>
      <c r="AI19" s="41">
        <f>IFERROR('Quintana Roo'!AI19-('001 Cozumel'!E19+'002 Felipe Carrillo Puerto'!E19+'003 Isla Mujeres'!E19+'004 Othón P. Blanco'!E19+'005 Benito Juárez'!E19+'006 José María Morelos'!E19+'007 Lázaro Cárdenas'!E19+'008 Playa del Carmen'!E19+'009 Tulum'!E19+'010 Bacalar'!E19+'011 Puerto Morelos'!E19)/('001 Cozumel'!T19+'002 Felipe Carrillo Puerto'!T19+'003 Isla Mujeres'!T19+'004 Othón P. Blanco'!T19+'005 Benito Juárez'!T19+'006 José María Morelos'!T19+'007 Lázaro Cárdenas'!T19+'008 Playa del Carmen'!T19+'009 Tulum'!T19+'010 Bacalar'!T19+'011 Puerto Morelos'!T19),0)</f>
        <v>3.637978807091713E-12</v>
      </c>
      <c r="AJ19" s="41">
        <f>IFERROR('Quintana Roo'!AJ19-('001 Cozumel'!F19+'002 Felipe Carrillo Puerto'!F19+'003 Isla Mujeres'!F19+'004 Othón P. Blanco'!F19+'005 Benito Juárez'!F19+'006 José María Morelos'!F19+'007 Lázaro Cárdenas'!F19+'008 Playa del Carmen'!F19+'009 Tulum'!F19+'010 Bacalar'!F19+'011 Puerto Morelos'!F19)/('001 Cozumel'!U19+'002 Felipe Carrillo Puerto'!U19+'003 Isla Mujeres'!U19+'004 Othón P. Blanco'!U19+'005 Benito Juárez'!U19+'006 José María Morelos'!U19+'007 Lázaro Cárdenas'!U19+'008 Playa del Carmen'!U19+'009 Tulum'!U19+'010 Bacalar'!U19+'011 Puerto Morelos'!U19),0)</f>
        <v>0</v>
      </c>
      <c r="AK19" s="41">
        <f>IFERROR('Quintana Roo'!AK19-('001 Cozumel'!G19+'002 Felipe Carrillo Puerto'!G19+'003 Isla Mujeres'!G19+'004 Othón P. Blanco'!G19+'005 Benito Juárez'!G19+'006 José María Morelos'!G19+'007 Lázaro Cárdenas'!G19+'008 Playa del Carmen'!G19+'009 Tulum'!G19+'010 Bacalar'!G19+'011 Puerto Morelos'!G19)/('001 Cozumel'!V19+'002 Felipe Carrillo Puerto'!V19+'003 Isla Mujeres'!V19+'004 Othón P. Blanco'!V19+'005 Benito Juárez'!V19+'006 José María Morelos'!V19+'007 Lázaro Cárdenas'!V19+'008 Playa del Carmen'!V19+'009 Tulum'!V19+'010 Bacalar'!V19+'011 Puerto Morelos'!V19),0)</f>
        <v>-1.8189894035458565E-12</v>
      </c>
      <c r="AL19" s="41">
        <f>IFERROR('Quintana Roo'!AL19-('001 Cozumel'!H19+'002 Felipe Carrillo Puerto'!H19+'003 Isla Mujeres'!H19+'004 Othón P. Blanco'!H19+'005 Benito Juárez'!H19+'006 José María Morelos'!H19+'007 Lázaro Cárdenas'!H19+'008 Playa del Carmen'!H19+'009 Tulum'!H19+'010 Bacalar'!H19+'011 Puerto Morelos'!H19)/('001 Cozumel'!W19+'002 Felipe Carrillo Puerto'!W19+'003 Isla Mujeres'!W19+'004 Othón P. Blanco'!W19+'005 Benito Juárez'!W19+'006 José María Morelos'!W19+'007 Lázaro Cárdenas'!W19+'008 Playa del Carmen'!W19+'009 Tulum'!W19+'010 Bacalar'!W19+'011 Puerto Morelos'!W19),0)</f>
        <v>-4.5474735088646412E-13</v>
      </c>
      <c r="AM19" s="41">
        <f>IFERROR('Quintana Roo'!AM19-('001 Cozumel'!I19+'002 Felipe Carrillo Puerto'!I19+'003 Isla Mujeres'!I19+'004 Othón P. Blanco'!I19+'005 Benito Juárez'!I19+'006 José María Morelos'!I19+'007 Lázaro Cárdenas'!I19+'008 Playa del Carmen'!I19+'009 Tulum'!I19+'010 Bacalar'!I19+'011 Puerto Morelos'!I19)/('001 Cozumel'!X19+'002 Felipe Carrillo Puerto'!X19+'003 Isla Mujeres'!X19+'004 Othón P. Blanco'!X19+'005 Benito Juárez'!X19+'006 José María Morelos'!X19+'007 Lázaro Cárdenas'!X19+'008 Playa del Carmen'!X19+'009 Tulum'!X19+'010 Bacalar'!X19+'011 Puerto Morelos'!X19),0)</f>
        <v>5.4569682106375694E-12</v>
      </c>
      <c r="AN19" s="41">
        <f>IFERROR('Quintana Roo'!AN19-('001 Cozumel'!J19+'002 Felipe Carrillo Puerto'!J19+'003 Isla Mujeres'!J19+'004 Othón P. Blanco'!J19+'005 Benito Juárez'!J19+'006 José María Morelos'!J19+'007 Lázaro Cárdenas'!J19+'008 Playa del Carmen'!J19+'009 Tulum'!J19+'010 Bacalar'!J19+'011 Puerto Morelos'!J19)/('001 Cozumel'!Y19+'002 Felipe Carrillo Puerto'!Y19+'003 Isla Mujeres'!Y19+'004 Othón P. Blanco'!Y19+'005 Benito Juárez'!Y19+'006 José María Morelos'!Y19+'007 Lázaro Cárdenas'!Y19+'008 Playa del Carmen'!Y19+'009 Tulum'!Y19+'010 Bacalar'!Y19+'011 Puerto Morelos'!Y19),0)</f>
        <v>0</v>
      </c>
      <c r="AO19" s="41">
        <f>IFERROR('Quintana Roo'!AO19-('001 Cozumel'!K19+'002 Felipe Carrillo Puerto'!K19+'003 Isla Mujeres'!K19+'004 Othón P. Blanco'!K19+'005 Benito Juárez'!K19+'006 José María Morelos'!K19+'007 Lázaro Cárdenas'!K19+'008 Playa del Carmen'!K19+'009 Tulum'!K19+'010 Bacalar'!K19+'011 Puerto Morelos'!K19)/('001 Cozumel'!Z19+'002 Felipe Carrillo Puerto'!Z19+'003 Isla Mujeres'!Z19+'004 Othón P. Blanco'!Z19+'005 Benito Juárez'!Z19+'006 José María Morelos'!Z19+'007 Lázaro Cárdenas'!Z19+'008 Playa del Carmen'!Z19+'009 Tulum'!Z19+'010 Bacalar'!Z19+'011 Puerto Morelos'!Z19),0)</f>
        <v>0</v>
      </c>
      <c r="AP19" s="43">
        <f>IFERROR('Quintana Roo'!AP19-('001 Cozumel'!L19+'002 Felipe Carrillo Puerto'!L19+'003 Isla Mujeres'!L19+'004 Othón P. Blanco'!L19+'005 Benito Juárez'!L19+'006 José María Morelos'!L19+'007 Lázaro Cárdenas'!L19+'008 Playa del Carmen'!L19+'009 Tulum'!L19+'010 Bacalar'!L19+'011 Puerto Morelos'!L19)/('001 Cozumel'!AA19+'002 Felipe Carrillo Puerto'!AA19+'003 Isla Mujeres'!AA19+'004 Othón P. Blanco'!AA19+'005 Benito Juárez'!AA19+'006 José María Morelos'!AA19+'007 Lázaro Cárdenas'!AA19+'008 Playa del Carmen'!AA19+'009 Tulum'!AA19+'010 Bacalar'!AA19+'011 Puerto Morelos'!AA19),0)</f>
        <v>-3.637978807091713E-12</v>
      </c>
      <c r="AQ19" s="43">
        <f>IFERROR('Quintana Roo'!AQ19-('001 Cozumel'!M19+'002 Felipe Carrillo Puerto'!M19+'003 Isla Mujeres'!M19+'004 Othón P. Blanco'!M19+'005 Benito Juárez'!M19+'006 José María Morelos'!M19+'007 Lázaro Cárdenas'!M19+'008 Playa del Carmen'!M19+'009 Tulum'!M19+'010 Bacalar'!M19+'011 Puerto Morelos'!M19)/('001 Cozumel'!AB19+'002 Felipe Carrillo Puerto'!AB19+'003 Isla Mujeres'!AB19+'004 Othón P. Blanco'!AB19+'005 Benito Juárez'!AB19+'006 José María Morelos'!AB19+'007 Lázaro Cárdenas'!AB19+'008 Playa del Carmen'!AB19+'009 Tulum'!AB19+'010 Bacalar'!AB19+'011 Puerto Morelos'!AB19),0)</f>
        <v>1.2732925824820995E-11</v>
      </c>
      <c r="AR19" s="42">
        <f>IFERROR('Quintana Roo'!AR19-('001 Cozumel'!N19+'002 Felipe Carrillo Puerto'!N19+'003 Isla Mujeres'!N19+'004 Othón P. Blanco'!N19+'005 Benito Juárez'!N19+'006 José María Morelos'!N19+'007 Lázaro Cárdenas'!N19+'008 Playa del Carmen'!N19+'009 Tulum'!N19+'010 Bacalar'!N19+'011 Puerto Morelos'!N19)/('001 Cozumel'!AC19+'002 Felipe Carrillo Puerto'!AC19+'003 Isla Mujeres'!AC19+'004 Othón P. Blanco'!AC19+'005 Benito Juárez'!AC19+'006 José María Morelos'!AC19+'007 Lázaro Cárdenas'!AC19+'008 Playa del Carmen'!AC19+'009 Tulum'!AC19+'010 Bacalar'!AC19+'011 Puerto Morelos'!AC19),0)</f>
        <v>4.5474735088646412E-12</v>
      </c>
      <c r="AU19" s="10" t="s">
        <v>51</v>
      </c>
      <c r="AV19" s="22">
        <f>'008 Playa del Carmen'!AC20</f>
        <v>125351</v>
      </c>
      <c r="AW19" s="22">
        <f>'008 Playa del Carmen'!N20</f>
        <v>772929463.99999988</v>
      </c>
      <c r="AY19" s="23">
        <f>[1]T1!Z19</f>
        <v>78077</v>
      </c>
      <c r="AZ19" s="23">
        <f>[1]T1!AA19</f>
        <v>47274</v>
      </c>
      <c r="BA19" s="23">
        <f>[1]T1!AB19</f>
        <v>125351</v>
      </c>
      <c r="BC19" s="24">
        <f t="shared" si="0"/>
        <v>0</v>
      </c>
      <c r="BD19" s="16">
        <f t="shared" si="1"/>
        <v>0</v>
      </c>
      <c r="BE19" s="17">
        <f t="shared" si="2"/>
        <v>0</v>
      </c>
      <c r="BF19" s="16"/>
      <c r="BG19" s="16"/>
      <c r="BH19" s="16"/>
    </row>
    <row r="20" spans="1:60" ht="15" customHeight="1" thickBot="1" x14ac:dyDescent="0.3">
      <c r="A20" s="5" t="s">
        <v>0</v>
      </c>
      <c r="B20" s="63">
        <f>B19+C19</f>
        <v>-3.9339065551757813E-6</v>
      </c>
      <c r="C20" s="64"/>
      <c r="D20" s="63">
        <f>D19+E19</f>
        <v>0</v>
      </c>
      <c r="E20" s="64"/>
      <c r="F20" s="63">
        <f>F19+G19</f>
        <v>0</v>
      </c>
      <c r="G20" s="64"/>
      <c r="H20" s="63">
        <f>H19+I19</f>
        <v>0</v>
      </c>
      <c r="I20" s="64"/>
      <c r="J20" s="63">
        <f>J19+K19</f>
        <v>0</v>
      </c>
      <c r="K20" s="64"/>
      <c r="L20" s="63">
        <f>L19+M19</f>
        <v>-3.9339065551757813E-6</v>
      </c>
      <c r="M20" s="67"/>
      <c r="N20" s="39">
        <f>B20+D20+F20+H20+J20</f>
        <v>-3.9339065551757813E-6</v>
      </c>
      <c r="P20" s="5" t="s">
        <v>0</v>
      </c>
      <c r="Q20" s="63">
        <f>Q19+R19</f>
        <v>0</v>
      </c>
      <c r="R20" s="64"/>
      <c r="S20" s="63">
        <f>S19+T19</f>
        <v>0</v>
      </c>
      <c r="T20" s="64"/>
      <c r="U20" s="63">
        <f>U19+V19</f>
        <v>0</v>
      </c>
      <c r="V20" s="64"/>
      <c r="W20" s="63">
        <f>W19+X19</f>
        <v>0</v>
      </c>
      <c r="X20" s="64"/>
      <c r="Y20" s="63">
        <f>Y19+Z19</f>
        <v>0</v>
      </c>
      <c r="Z20" s="64"/>
      <c r="AA20" s="63">
        <f>AA19+AB19</f>
        <v>0</v>
      </c>
      <c r="AB20" s="64"/>
      <c r="AC20" s="40">
        <f>Q20+S20+U20+W20+Y20</f>
        <v>0</v>
      </c>
      <c r="AE20" s="5" t="s">
        <v>0</v>
      </c>
      <c r="AF20" s="65">
        <f>AVERAGE(AF15:AG19)</f>
        <v>-5.0022208597511057E-13</v>
      </c>
      <c r="AG20" s="66"/>
      <c r="AH20" s="65">
        <f>AVERAGE(AH15:AI19)</f>
        <v>4.5474735088646412E-13</v>
      </c>
      <c r="AI20" s="66"/>
      <c r="AJ20" s="65" t="str">
        <f>IFERROR(F20/U20,"N.A.")</f>
        <v>N.A.</v>
      </c>
      <c r="AK20" s="66"/>
      <c r="AL20" s="65" t="str">
        <f>IFERROR(H20/W20,"N.A.")</f>
        <v>N.A.</v>
      </c>
      <c r="AM20" s="66"/>
      <c r="AN20" s="65" t="str">
        <f>IFERROR(J20/Y20,"N.A.")</f>
        <v>N.A.</v>
      </c>
      <c r="AO20" s="66"/>
      <c r="AP20" s="65" t="str">
        <f>IFERROR(L20/AA20,"N.A.")</f>
        <v>N.A.</v>
      </c>
      <c r="AQ20" s="66"/>
      <c r="AR20" s="32">
        <f>IFERROR('Quintana Roo'!AR20-('001 Cozumel'!N20+'002 Felipe Carrillo Puerto'!N20+'003 Isla Mujeres'!N20+'004 Othón P. Blanco'!N20+'005 Benito Juárez'!N20+'006 José María Morelos'!N20+'007 Lázaro Cárdenas'!N20+'008 Playa del Carmen'!N20+'009 Tulum'!N20+'010 Bacalar'!N20+'011 Puerto Morelos'!N20)/('001 Cozumel'!AC20+'002 Felipe Carrillo Puerto'!AC20+'003 Isla Mujeres'!AC20+'004 Othón P. Blanco'!AC20+'005 Benito Juárez'!AC20+'006 José María Morelos'!AC20+'007 Lázaro Cárdenas'!AC20+'008 Playa del Carmen'!AC20+'009 Tulum'!AC20+'010 Bacalar'!AC20+'011 Puerto Morelos'!AC20),0)</f>
        <v>4.5474735088646412E-12</v>
      </c>
      <c r="AU20" s="10" t="s">
        <v>52</v>
      </c>
      <c r="AV20" s="22">
        <f>'009 Tulum'!AC20</f>
        <v>25782</v>
      </c>
      <c r="AW20" s="22">
        <f>'009 Tulum'!N20</f>
        <v>139460932.99999997</v>
      </c>
      <c r="AY20" s="23">
        <f>[1]T1!AC19</f>
        <v>15713</v>
      </c>
      <c r="AZ20" s="23">
        <f>[1]T1!AD19</f>
        <v>10069</v>
      </c>
      <c r="BA20" s="23">
        <f>[1]T1!AE19</f>
        <v>25782</v>
      </c>
      <c r="BC20" s="24">
        <f t="shared" si="0"/>
        <v>0</v>
      </c>
      <c r="BD20" s="16">
        <f t="shared" si="1"/>
        <v>0</v>
      </c>
      <c r="BE20" s="17">
        <f t="shared" si="2"/>
        <v>0</v>
      </c>
      <c r="BF20" s="16"/>
      <c r="BG20" s="16"/>
      <c r="BH20" s="16"/>
    </row>
    <row r="21" spans="1:60" ht="15" customHeight="1" x14ac:dyDescent="0.25">
      <c r="A21" s="6"/>
      <c r="P21" s="6"/>
      <c r="AE21" s="6"/>
      <c r="AU21" s="10" t="s">
        <v>53</v>
      </c>
      <c r="AV21" s="22">
        <f>'010 Bacalar'!AC20</f>
        <v>19896</v>
      </c>
      <c r="AW21" s="22">
        <f>'010 Bacalar'!N20</f>
        <v>36553795</v>
      </c>
      <c r="AY21" s="23">
        <f>[1]T1!AF19</f>
        <v>13514</v>
      </c>
      <c r="AZ21" s="23">
        <f>[1]T1!AG19</f>
        <v>6382</v>
      </c>
      <c r="BA21" s="23">
        <f>[1]T1!AH19</f>
        <v>19896</v>
      </c>
      <c r="BC21" s="24">
        <f t="shared" si="0"/>
        <v>0</v>
      </c>
      <c r="BD21" s="16">
        <f t="shared" si="1"/>
        <v>0</v>
      </c>
      <c r="BE21" s="17">
        <f t="shared" si="2"/>
        <v>0</v>
      </c>
      <c r="BF21" s="16"/>
      <c r="BG21" s="16"/>
      <c r="BH21" s="16"/>
    </row>
    <row r="22" spans="1:60" ht="23.25" customHeight="1" thickBot="1" x14ac:dyDescent="0.3">
      <c r="A22" s="33" t="s">
        <v>32</v>
      </c>
      <c r="P22" s="33" t="s">
        <v>29</v>
      </c>
      <c r="AE22" s="33" t="s">
        <v>35</v>
      </c>
      <c r="AU22" s="10" t="s">
        <v>54</v>
      </c>
      <c r="AV22" s="22">
        <f>'011 Puerto Morelos'!AC20</f>
        <v>4266</v>
      </c>
      <c r="AW22" s="22">
        <f>'011 Puerto Morelos'!N20</f>
        <v>31534904</v>
      </c>
      <c r="AY22" s="23">
        <f>[1]T1!AI19</f>
        <v>3318</v>
      </c>
      <c r="AZ22" s="23">
        <f>[1]T1!AJ19</f>
        <v>948</v>
      </c>
      <c r="BA22" s="23">
        <f>[1]T1!AK19</f>
        <v>4266</v>
      </c>
      <c r="BC22" s="24">
        <f t="shared" si="0"/>
        <v>0</v>
      </c>
      <c r="BD22" s="16">
        <f t="shared" si="1"/>
        <v>0</v>
      </c>
      <c r="BE22" s="17">
        <f t="shared" si="2"/>
        <v>0</v>
      </c>
      <c r="BF22" s="16"/>
      <c r="BG22" s="16"/>
      <c r="BH22" s="16"/>
    </row>
    <row r="23" spans="1:60" ht="15" customHeight="1" thickBot="1" x14ac:dyDescent="0.3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  <c r="AU23" s="10" t="s">
        <v>55</v>
      </c>
      <c r="AV23" s="22">
        <f>'Quintana Roo'!AC20</f>
        <v>843622</v>
      </c>
      <c r="AW23" s="22">
        <f>'Quintana Roo'!N20</f>
        <v>4631823631.0000029</v>
      </c>
      <c r="AY23" s="23">
        <f>[1]T1!AL19</f>
        <v>529298</v>
      </c>
      <c r="AZ23" s="23">
        <f>[1]T1!AM19</f>
        <v>314324</v>
      </c>
      <c r="BA23" s="23">
        <f>[1]T1!AN19</f>
        <v>843622</v>
      </c>
      <c r="BC23" s="25">
        <f t="shared" si="0"/>
        <v>0</v>
      </c>
      <c r="BD23" s="19">
        <f t="shared" si="1"/>
        <v>0</v>
      </c>
      <c r="BE23" s="20">
        <f t="shared" si="2"/>
        <v>0</v>
      </c>
      <c r="BF23" s="16"/>
      <c r="BG23" s="16"/>
      <c r="BH23" s="16"/>
    </row>
    <row r="24" spans="1:60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60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  <c r="AV25" s="10" t="s">
        <v>37</v>
      </c>
      <c r="AW25" s="10" t="s">
        <v>38</v>
      </c>
    </row>
    <row r="26" spans="1:60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  <c r="AT26" s="10" t="s">
        <v>39</v>
      </c>
      <c r="AU26" s="10" t="s">
        <v>44</v>
      </c>
      <c r="AV26" s="22">
        <f>'001 Cozumel'!AC32</f>
        <v>22079</v>
      </c>
      <c r="AW26" s="22">
        <f>'001 Cozumel'!N32</f>
        <v>90324835</v>
      </c>
    </row>
    <row r="27" spans="1:60" ht="15" customHeight="1" thickBot="1" x14ac:dyDescent="0.3">
      <c r="A27" s="3" t="s">
        <v>12</v>
      </c>
      <c r="B27" s="41">
        <f>'001 Cozumel'!B27+'002 Felipe Carrillo Puerto'!B27+'003 Isla Mujeres'!B27+'004 Othón P. Blanco'!B27+'005 Benito Juárez'!B27+'006 José María Morelos'!B27+'007 Lázaro Cárdenas'!B27+'008 Playa del Carmen'!B27+'009 Tulum'!B27+'010 Bacalar'!B27+'011 Puerto Morelos'!B27-'Quintana Roo'!B27</f>
        <v>0</v>
      </c>
      <c r="C27" s="41">
        <f>'001 Cozumel'!C27+'002 Felipe Carrillo Puerto'!C27+'003 Isla Mujeres'!C27+'004 Othón P. Blanco'!C27+'005 Benito Juárez'!C27+'006 José María Morelos'!C27+'007 Lázaro Cárdenas'!C27+'008 Playa del Carmen'!C27+'009 Tulum'!C27+'010 Bacalar'!C27+'011 Puerto Morelos'!C27-'Quintana Roo'!C27</f>
        <v>0</v>
      </c>
      <c r="D27" s="41">
        <f>'001 Cozumel'!D27+'002 Felipe Carrillo Puerto'!D27+'003 Isla Mujeres'!D27+'004 Othón P. Blanco'!D27+'005 Benito Juárez'!D27+'006 José María Morelos'!D27+'007 Lázaro Cárdenas'!D27+'008 Playa del Carmen'!D27+'009 Tulum'!D27+'010 Bacalar'!D27+'011 Puerto Morelos'!D27-'Quintana Roo'!D27</f>
        <v>0</v>
      </c>
      <c r="E27" s="41">
        <f>'001 Cozumel'!E27+'002 Felipe Carrillo Puerto'!E27+'003 Isla Mujeres'!E27+'004 Othón P. Blanco'!E27+'005 Benito Juárez'!E27+'006 José María Morelos'!E27+'007 Lázaro Cárdenas'!E27+'008 Playa del Carmen'!E27+'009 Tulum'!E27+'010 Bacalar'!E27+'011 Puerto Morelos'!E27-'Quintana Roo'!E27</f>
        <v>0</v>
      </c>
      <c r="F27" s="41">
        <f>'001 Cozumel'!F27+'002 Felipe Carrillo Puerto'!F27+'003 Isla Mujeres'!F27+'004 Othón P. Blanco'!F27+'005 Benito Juárez'!F27+'006 José María Morelos'!F27+'007 Lázaro Cárdenas'!F27+'008 Playa del Carmen'!F27+'009 Tulum'!F27+'010 Bacalar'!F27+'011 Puerto Morelos'!F27-'Quintana Roo'!F27</f>
        <v>0</v>
      </c>
      <c r="G27" s="41">
        <f>'001 Cozumel'!G27+'002 Felipe Carrillo Puerto'!G27+'003 Isla Mujeres'!G27+'004 Othón P. Blanco'!G27+'005 Benito Juárez'!G27+'006 José María Morelos'!G27+'007 Lázaro Cárdenas'!G27+'008 Playa del Carmen'!G27+'009 Tulum'!G27+'010 Bacalar'!G27+'011 Puerto Morelos'!G27-'Quintana Roo'!G27</f>
        <v>0</v>
      </c>
      <c r="H27" s="41">
        <f>'001 Cozumel'!H27+'002 Felipe Carrillo Puerto'!H27+'003 Isla Mujeres'!H27+'004 Othón P. Blanco'!H27+'005 Benito Juárez'!H27+'006 José María Morelos'!H27+'007 Lázaro Cárdenas'!H27+'008 Playa del Carmen'!H27+'009 Tulum'!H27+'010 Bacalar'!H27+'011 Puerto Morelos'!H27-'Quintana Roo'!H27</f>
        <v>0</v>
      </c>
      <c r="I27" s="41">
        <f>'001 Cozumel'!I27+'002 Felipe Carrillo Puerto'!I27+'003 Isla Mujeres'!I27+'004 Othón P. Blanco'!I27+'005 Benito Juárez'!I27+'006 José María Morelos'!I27+'007 Lázaro Cárdenas'!I27+'008 Playa del Carmen'!I27+'009 Tulum'!I27+'010 Bacalar'!I27+'011 Puerto Morelos'!I27-'Quintana Roo'!I27</f>
        <v>0</v>
      </c>
      <c r="J27" s="41">
        <f>'001 Cozumel'!J27+'002 Felipe Carrillo Puerto'!J27+'003 Isla Mujeres'!J27+'004 Othón P. Blanco'!J27+'005 Benito Juárez'!J27+'006 José María Morelos'!J27+'007 Lázaro Cárdenas'!J27+'008 Playa del Carmen'!J27+'009 Tulum'!J27+'010 Bacalar'!J27+'011 Puerto Morelos'!J27-'Quintana Roo'!J27</f>
        <v>0</v>
      </c>
      <c r="K27" s="41">
        <f>'001 Cozumel'!K27+'002 Felipe Carrillo Puerto'!K27+'003 Isla Mujeres'!K27+'004 Othón P. Blanco'!K27+'005 Benito Juárez'!K27+'006 José María Morelos'!K27+'007 Lázaro Cárdenas'!K27+'008 Playa del Carmen'!K27+'009 Tulum'!K27+'010 Bacalar'!K27+'011 Puerto Morelos'!K27-'Quintana Roo'!K27</f>
        <v>0</v>
      </c>
      <c r="L27" s="41">
        <f t="shared" ref="L27:M30" si="9">B27+D27+F27+H27+J27</f>
        <v>0</v>
      </c>
      <c r="M27" s="41">
        <f t="shared" si="9"/>
        <v>0</v>
      </c>
      <c r="N27" s="42">
        <f>L27+M27</f>
        <v>0</v>
      </c>
      <c r="P27" s="3" t="s">
        <v>12</v>
      </c>
      <c r="Q27" s="41">
        <f>'001 Cozumel'!Q27+'002 Felipe Carrillo Puerto'!Q27+'003 Isla Mujeres'!Q27+'004 Othón P. Blanco'!Q27+'005 Benito Juárez'!Q27+'006 José María Morelos'!Q27+'007 Lázaro Cárdenas'!Q27+'008 Playa del Carmen'!Q27+'009 Tulum'!Q27+'010 Bacalar'!Q27+'011 Puerto Morelos'!Q27-'Quintana Roo'!Q27</f>
        <v>0</v>
      </c>
      <c r="R27" s="41">
        <f>'001 Cozumel'!R27+'002 Felipe Carrillo Puerto'!R27+'003 Isla Mujeres'!R27+'004 Othón P. Blanco'!R27+'005 Benito Juárez'!R27+'006 José María Morelos'!R27+'007 Lázaro Cárdenas'!R27+'008 Playa del Carmen'!R27+'009 Tulum'!R27+'010 Bacalar'!R27+'011 Puerto Morelos'!R27-'Quintana Roo'!R27</f>
        <v>0</v>
      </c>
      <c r="S27" s="41">
        <f>'001 Cozumel'!S27+'002 Felipe Carrillo Puerto'!S27+'003 Isla Mujeres'!S27+'004 Othón P. Blanco'!S27+'005 Benito Juárez'!S27+'006 José María Morelos'!S27+'007 Lázaro Cárdenas'!S27+'008 Playa del Carmen'!S27+'009 Tulum'!S27+'010 Bacalar'!S27+'011 Puerto Morelos'!S27-'Quintana Roo'!S27</f>
        <v>0</v>
      </c>
      <c r="T27" s="41">
        <f>'001 Cozumel'!T27+'002 Felipe Carrillo Puerto'!T27+'003 Isla Mujeres'!T27+'004 Othón P. Blanco'!T27+'005 Benito Juárez'!T27+'006 José María Morelos'!T27+'007 Lázaro Cárdenas'!T27+'008 Playa del Carmen'!T27+'009 Tulum'!T27+'010 Bacalar'!T27+'011 Puerto Morelos'!T27-'Quintana Roo'!T27</f>
        <v>0</v>
      </c>
      <c r="U27" s="41">
        <f>'001 Cozumel'!U27+'002 Felipe Carrillo Puerto'!U27+'003 Isla Mujeres'!U27+'004 Othón P. Blanco'!U27+'005 Benito Juárez'!U27+'006 José María Morelos'!U27+'007 Lázaro Cárdenas'!U27+'008 Playa del Carmen'!U27+'009 Tulum'!U27+'010 Bacalar'!U27+'011 Puerto Morelos'!U27-'Quintana Roo'!U27</f>
        <v>0</v>
      </c>
      <c r="V27" s="41">
        <f>'001 Cozumel'!V27+'002 Felipe Carrillo Puerto'!V27+'003 Isla Mujeres'!V27+'004 Othón P. Blanco'!V27+'005 Benito Juárez'!V27+'006 José María Morelos'!V27+'007 Lázaro Cárdenas'!V27+'008 Playa del Carmen'!V27+'009 Tulum'!V27+'010 Bacalar'!V27+'011 Puerto Morelos'!V27-'Quintana Roo'!V27</f>
        <v>0</v>
      </c>
      <c r="W27" s="41">
        <f>'001 Cozumel'!W27+'002 Felipe Carrillo Puerto'!W27+'003 Isla Mujeres'!W27+'004 Othón P. Blanco'!W27+'005 Benito Juárez'!W27+'006 José María Morelos'!W27+'007 Lázaro Cárdenas'!W27+'008 Playa del Carmen'!W27+'009 Tulum'!W27+'010 Bacalar'!W27+'011 Puerto Morelos'!W27-'Quintana Roo'!W27</f>
        <v>0</v>
      </c>
      <c r="X27" s="41">
        <f>'001 Cozumel'!X27+'002 Felipe Carrillo Puerto'!X27+'003 Isla Mujeres'!X27+'004 Othón P. Blanco'!X27+'005 Benito Juárez'!X27+'006 José María Morelos'!X27+'007 Lázaro Cárdenas'!X27+'008 Playa del Carmen'!X27+'009 Tulum'!X27+'010 Bacalar'!X27+'011 Puerto Morelos'!X27-'Quintana Roo'!X27</f>
        <v>0</v>
      </c>
      <c r="Y27" s="41">
        <f>'001 Cozumel'!Y27+'002 Felipe Carrillo Puerto'!Y27+'003 Isla Mujeres'!Y27+'004 Othón P. Blanco'!Y27+'005 Benito Juárez'!Y27+'006 José María Morelos'!Y27+'007 Lázaro Cárdenas'!Y27+'008 Playa del Carmen'!Y27+'009 Tulum'!Y27+'010 Bacalar'!Y27+'011 Puerto Morelos'!Y27-'Quintana Roo'!Y27</f>
        <v>0</v>
      </c>
      <c r="Z27" s="41">
        <f>'001 Cozumel'!Z27+'002 Felipe Carrillo Puerto'!Z27+'003 Isla Mujeres'!Z27+'004 Othón P. Blanco'!Z27+'005 Benito Juárez'!Z27+'006 José María Morelos'!Z27+'007 Lázaro Cárdenas'!Z27+'008 Playa del Carmen'!Z27+'009 Tulum'!Z27+'010 Bacalar'!Z27+'011 Puerto Morelos'!Z27-'Quintana Roo'!Z27</f>
        <v>0</v>
      </c>
      <c r="AA27" s="41">
        <f>'001 Cozumel'!AA27+'002 Felipe Carrillo Puerto'!AA27+'003 Isla Mujeres'!AA27+'004 Othón P. Blanco'!AA27+'005 Benito Juárez'!AA27+'006 José María Morelos'!AA27+'007 Lázaro Cárdenas'!AA27+'008 Playa del Carmen'!AA27+'009 Tulum'!AA27+'010 Bacalar'!AA27+'011 Puerto Morelos'!AA27-'Quintana Roo'!AA27</f>
        <v>0</v>
      </c>
      <c r="AB27" s="41">
        <f>'001 Cozumel'!AB27+'002 Felipe Carrillo Puerto'!AB27+'003 Isla Mujeres'!AB27+'004 Othón P. Blanco'!AB27+'005 Benito Juárez'!AB27+'006 José María Morelos'!AB27+'007 Lázaro Cárdenas'!AB27+'008 Playa del Carmen'!AB27+'009 Tulum'!AB27+'010 Bacalar'!AB27+'011 Puerto Morelos'!AB27-'Quintana Roo'!AB27</f>
        <v>0</v>
      </c>
      <c r="AC27" s="42">
        <f>'001 Cozumel'!AC27+'002 Felipe Carrillo Puerto'!AC27+'003 Isla Mujeres'!AC27+'004 Othón P. Blanco'!AC27+'005 Benito Juárez'!AC27+'006 José María Morelos'!AC27+'007 Lázaro Cárdenas'!AC27+'008 Playa del Carmen'!AC27+'009 Tulum'!AC27+'010 Bacalar'!AC27+'011 Puerto Morelos'!AC27-'Quintana Roo'!AC27</f>
        <v>0</v>
      </c>
      <c r="AE27" s="3" t="s">
        <v>12</v>
      </c>
      <c r="AF27" s="41">
        <f>IFERROR('Quintana Roo'!AF27-('001 Cozumel'!B27+'002 Felipe Carrillo Puerto'!B27+'003 Isla Mujeres'!B27+'004 Othón P. Blanco'!B27+'005 Benito Juárez'!B27+'006 José María Morelos'!B27+'007 Lázaro Cárdenas'!B27+'008 Playa del Carmen'!B27+'009 Tulum'!B27+'010 Bacalar'!B27+'011 Puerto Morelos'!B27)/('001 Cozumel'!Q27+'002 Felipe Carrillo Puerto'!Q27+'003 Isla Mujeres'!Q27+'004 Othón P. Blanco'!Q27+'005 Benito Juárez'!Q27+'006 José María Morelos'!Q27+'007 Lázaro Cárdenas'!Q27+'008 Playa del Carmen'!Q27+'009 Tulum'!Q27+'010 Bacalar'!Q27+'011 Puerto Morelos'!Q27),0)</f>
        <v>0</v>
      </c>
      <c r="AG27" s="41">
        <f>IFERROR('Quintana Roo'!AG27-('001 Cozumel'!C27+'002 Felipe Carrillo Puerto'!C27+'003 Isla Mujeres'!C27+'004 Othón P. Blanco'!C27+'005 Benito Juárez'!C27+'006 José María Morelos'!C27+'007 Lázaro Cárdenas'!C27+'008 Playa del Carmen'!C27+'009 Tulum'!C27+'010 Bacalar'!C27+'011 Puerto Morelos'!C27)/('001 Cozumel'!R27+'002 Felipe Carrillo Puerto'!R27+'003 Isla Mujeres'!R27+'004 Othón P. Blanco'!R27+'005 Benito Juárez'!R27+'006 José María Morelos'!R27+'007 Lázaro Cárdenas'!R27+'008 Playa del Carmen'!R27+'009 Tulum'!R27+'010 Bacalar'!R27+'011 Puerto Morelos'!R27),0)</f>
        <v>0</v>
      </c>
      <c r="AH27" s="41">
        <f>IFERROR('Quintana Roo'!AH27-('001 Cozumel'!D27+'002 Felipe Carrillo Puerto'!D27+'003 Isla Mujeres'!D27+'004 Othón P. Blanco'!D27+'005 Benito Juárez'!D27+'006 José María Morelos'!D27+'007 Lázaro Cárdenas'!D27+'008 Playa del Carmen'!D27+'009 Tulum'!D27+'010 Bacalar'!D27+'011 Puerto Morelos'!D27)/('001 Cozumel'!S27+'002 Felipe Carrillo Puerto'!S27+'003 Isla Mujeres'!S27+'004 Othón P. Blanco'!S27+'005 Benito Juárez'!S27+'006 José María Morelos'!S27+'007 Lázaro Cárdenas'!S27+'008 Playa del Carmen'!S27+'009 Tulum'!S27+'010 Bacalar'!S27+'011 Puerto Morelos'!S27),0)</f>
        <v>-9.0949470177292824E-13</v>
      </c>
      <c r="AI27" s="41">
        <f>IFERROR('Quintana Roo'!AI27-('001 Cozumel'!E27+'002 Felipe Carrillo Puerto'!E27+'003 Isla Mujeres'!E27+'004 Othón P. Blanco'!E27+'005 Benito Juárez'!E27+'006 José María Morelos'!E27+'007 Lázaro Cárdenas'!E27+'008 Playa del Carmen'!E27+'009 Tulum'!E27+'010 Bacalar'!E27+'011 Puerto Morelos'!E27)/('001 Cozumel'!T27+'002 Felipe Carrillo Puerto'!T27+'003 Isla Mujeres'!T27+'004 Othón P. Blanco'!T27+'005 Benito Juárez'!T27+'006 José María Morelos'!T27+'007 Lázaro Cárdenas'!T27+'008 Playa del Carmen'!T27+'009 Tulum'!T27+'010 Bacalar'!T27+'011 Puerto Morelos'!T27),0)</f>
        <v>0</v>
      </c>
      <c r="AJ27" s="41">
        <f>IFERROR('Quintana Roo'!AJ27-('001 Cozumel'!F27+'002 Felipe Carrillo Puerto'!F27+'003 Isla Mujeres'!F27+'004 Othón P. Blanco'!F27+'005 Benito Juárez'!F27+'006 José María Morelos'!F27+'007 Lázaro Cárdenas'!F27+'008 Playa del Carmen'!F27+'009 Tulum'!F27+'010 Bacalar'!F27+'011 Puerto Morelos'!F27)/('001 Cozumel'!U27+'002 Felipe Carrillo Puerto'!U27+'003 Isla Mujeres'!U27+'004 Othón P. Blanco'!U27+'005 Benito Juárez'!U27+'006 José María Morelos'!U27+'007 Lázaro Cárdenas'!U27+'008 Playa del Carmen'!U27+'009 Tulum'!U27+'010 Bacalar'!U27+'011 Puerto Morelos'!U27),0)</f>
        <v>0</v>
      </c>
      <c r="AK27" s="41">
        <f>IFERROR('Quintana Roo'!AK27-('001 Cozumel'!G27+'002 Felipe Carrillo Puerto'!G27+'003 Isla Mujeres'!G27+'004 Othón P. Blanco'!G27+'005 Benito Juárez'!G27+'006 José María Morelos'!G27+'007 Lázaro Cárdenas'!G27+'008 Playa del Carmen'!G27+'009 Tulum'!G27+'010 Bacalar'!G27+'011 Puerto Morelos'!G27)/('001 Cozumel'!V27+'002 Felipe Carrillo Puerto'!V27+'003 Isla Mujeres'!V27+'004 Othón P. Blanco'!V27+'005 Benito Juárez'!V27+'006 José María Morelos'!V27+'007 Lázaro Cárdenas'!V27+'008 Playa del Carmen'!V27+'009 Tulum'!V27+'010 Bacalar'!V27+'011 Puerto Morelos'!V27),0)</f>
        <v>0</v>
      </c>
      <c r="AL27" s="41">
        <f>IFERROR('Quintana Roo'!AL27-('001 Cozumel'!H27+'002 Felipe Carrillo Puerto'!H27+'003 Isla Mujeres'!H27+'004 Othón P. Blanco'!H27+'005 Benito Juárez'!H27+'006 José María Morelos'!H27+'007 Lázaro Cárdenas'!H27+'008 Playa del Carmen'!H27+'009 Tulum'!H27+'010 Bacalar'!H27+'011 Puerto Morelos'!H27)/('001 Cozumel'!W27+'002 Felipe Carrillo Puerto'!W27+'003 Isla Mujeres'!W27+'004 Othón P. Blanco'!W27+'005 Benito Juárez'!W27+'006 José María Morelos'!W27+'007 Lázaro Cárdenas'!W27+'008 Playa del Carmen'!W27+'009 Tulum'!W27+'010 Bacalar'!W27+'011 Puerto Morelos'!W27),0)</f>
        <v>2.7284841053187847E-12</v>
      </c>
      <c r="AM27" s="41">
        <f>IFERROR('Quintana Roo'!AM27-('001 Cozumel'!I27+'002 Felipe Carrillo Puerto'!I27+'003 Isla Mujeres'!I27+'004 Othón P. Blanco'!I27+'005 Benito Juárez'!I27+'006 José María Morelos'!I27+'007 Lázaro Cárdenas'!I27+'008 Playa del Carmen'!I27+'009 Tulum'!I27+'010 Bacalar'!I27+'011 Puerto Morelos'!I27)/('001 Cozumel'!X27+'002 Felipe Carrillo Puerto'!X27+'003 Isla Mujeres'!X27+'004 Othón P. Blanco'!X27+'005 Benito Juárez'!X27+'006 José María Morelos'!X27+'007 Lázaro Cárdenas'!X27+'008 Playa del Carmen'!X27+'009 Tulum'!X27+'010 Bacalar'!X27+'011 Puerto Morelos'!X27),0)</f>
        <v>0</v>
      </c>
      <c r="AN27" s="41">
        <f>IFERROR('Quintana Roo'!AN27-('001 Cozumel'!J27+'002 Felipe Carrillo Puerto'!J27+'003 Isla Mujeres'!J27+'004 Othón P. Blanco'!J27+'005 Benito Juárez'!J27+'006 José María Morelos'!J27+'007 Lázaro Cárdenas'!J27+'008 Playa del Carmen'!J27+'009 Tulum'!J27+'010 Bacalar'!J27+'011 Puerto Morelos'!J27)/('001 Cozumel'!Y27+'002 Felipe Carrillo Puerto'!Y27+'003 Isla Mujeres'!Y27+'004 Othón P. Blanco'!Y27+'005 Benito Juárez'!Y27+'006 José María Morelos'!Y27+'007 Lázaro Cárdenas'!Y27+'008 Playa del Carmen'!Y27+'009 Tulum'!Y27+'010 Bacalar'!Y27+'011 Puerto Morelos'!Y27),0)</f>
        <v>0</v>
      </c>
      <c r="AO27" s="41">
        <f>IFERROR('Quintana Roo'!AO27-('001 Cozumel'!K27+'002 Felipe Carrillo Puerto'!K27+'003 Isla Mujeres'!K27+'004 Othón P. Blanco'!K27+'005 Benito Juárez'!K27+'006 José María Morelos'!K27+'007 Lázaro Cárdenas'!K27+'008 Playa del Carmen'!K27+'009 Tulum'!K27+'010 Bacalar'!K27+'011 Puerto Morelos'!K27)/('001 Cozumel'!Z27+'002 Felipe Carrillo Puerto'!Z27+'003 Isla Mujeres'!Z27+'004 Othón P. Blanco'!Z27+'005 Benito Juárez'!Z27+'006 José María Morelos'!Z27+'007 Lázaro Cárdenas'!Z27+'008 Playa del Carmen'!Z27+'009 Tulum'!Z27+'010 Bacalar'!Z27+'011 Puerto Morelos'!Z27),0)</f>
        <v>0</v>
      </c>
      <c r="AP27" s="43">
        <f>IFERROR('Quintana Roo'!AP27-('001 Cozumel'!L27+'002 Felipe Carrillo Puerto'!L27+'003 Isla Mujeres'!L27+'004 Othón P. Blanco'!L27+'005 Benito Juárez'!L27+'006 José María Morelos'!L27+'007 Lázaro Cárdenas'!L27+'008 Playa del Carmen'!L27+'009 Tulum'!L27+'010 Bacalar'!L27+'011 Puerto Morelos'!L27)/('001 Cozumel'!AA27+'002 Felipe Carrillo Puerto'!AA27+'003 Isla Mujeres'!AA27+'004 Othón P. Blanco'!AA27+'005 Benito Juárez'!AA27+'006 José María Morelos'!AA27+'007 Lázaro Cárdenas'!AA27+'008 Playa del Carmen'!AA27+'009 Tulum'!AA27+'010 Bacalar'!AA27+'011 Puerto Morelos'!AA27),0)</f>
        <v>2.7284841053187847E-12</v>
      </c>
      <c r="AQ27" s="43">
        <f>IFERROR('Quintana Roo'!AQ27-('001 Cozumel'!M27+'002 Felipe Carrillo Puerto'!M27+'003 Isla Mujeres'!M27+'004 Othón P. Blanco'!M27+'005 Benito Juárez'!M27+'006 José María Morelos'!M27+'007 Lázaro Cárdenas'!M27+'008 Playa del Carmen'!M27+'009 Tulum'!M27+'010 Bacalar'!M27+'011 Puerto Morelos'!M27)/('001 Cozumel'!AB27+'002 Felipe Carrillo Puerto'!AB27+'003 Isla Mujeres'!AB27+'004 Othón P. Blanco'!AB27+'005 Benito Juárez'!AB27+'006 José María Morelos'!AB27+'007 Lázaro Cárdenas'!AB27+'008 Playa del Carmen'!AB27+'009 Tulum'!AB27+'010 Bacalar'!AB27+'011 Puerto Morelos'!AB27),0)</f>
        <v>0</v>
      </c>
      <c r="AR27" s="42">
        <f>IFERROR('Quintana Roo'!AR27-('001 Cozumel'!N27+'002 Felipe Carrillo Puerto'!N27+'003 Isla Mujeres'!N27+'004 Othón P. Blanco'!N27+'005 Benito Juárez'!N27+'006 José María Morelos'!N27+'007 Lázaro Cárdenas'!N27+'008 Playa del Carmen'!N27+'009 Tulum'!N27+'010 Bacalar'!N27+'011 Puerto Morelos'!N27)/('001 Cozumel'!AC27+'002 Felipe Carrillo Puerto'!AC27+'003 Isla Mujeres'!AC27+'004 Othón P. Blanco'!AC27+'005 Benito Juárez'!AC27+'006 José María Morelos'!AC27+'007 Lázaro Cárdenas'!AC27+'008 Playa del Carmen'!AC27+'009 Tulum'!AC27+'010 Bacalar'!AC27+'011 Puerto Morelos'!AC27),0)</f>
        <v>2.7284841053187847E-12</v>
      </c>
      <c r="AU27" s="10" t="s">
        <v>45</v>
      </c>
      <c r="AV27" s="22">
        <f>'002 Felipe Carrillo Puerto'!AC32</f>
        <v>26211</v>
      </c>
      <c r="AW27" s="22">
        <f>'002 Felipe Carrillo Puerto'!N32</f>
        <v>99300497.999999985</v>
      </c>
    </row>
    <row r="28" spans="1:60" ht="15" customHeight="1" thickBot="1" x14ac:dyDescent="0.3">
      <c r="A28" s="3" t="s">
        <v>13</v>
      </c>
      <c r="B28" s="41">
        <f>'001 Cozumel'!B28+'002 Felipe Carrillo Puerto'!B28+'003 Isla Mujeres'!B28+'004 Othón P. Blanco'!B28+'005 Benito Juárez'!B28+'006 José María Morelos'!B28+'007 Lázaro Cárdenas'!B28+'008 Playa del Carmen'!B28+'009 Tulum'!B28+'010 Bacalar'!B28+'011 Puerto Morelos'!B28-'Quintana Roo'!B28</f>
        <v>0</v>
      </c>
      <c r="C28" s="41">
        <f>'001 Cozumel'!C28+'002 Felipe Carrillo Puerto'!C28+'003 Isla Mujeres'!C28+'004 Othón P. Blanco'!C28+'005 Benito Juárez'!C28+'006 José María Morelos'!C28+'007 Lázaro Cárdenas'!C28+'008 Playa del Carmen'!C28+'009 Tulum'!C28+'010 Bacalar'!C28+'011 Puerto Morelos'!C28-'Quintana Roo'!C28</f>
        <v>0</v>
      </c>
      <c r="D28" s="41">
        <f>'001 Cozumel'!D28+'002 Felipe Carrillo Puerto'!D28+'003 Isla Mujeres'!D28+'004 Othón P. Blanco'!D28+'005 Benito Juárez'!D28+'006 José María Morelos'!D28+'007 Lázaro Cárdenas'!D28+'008 Playa del Carmen'!D28+'009 Tulum'!D28+'010 Bacalar'!D28+'011 Puerto Morelos'!D28-'Quintana Roo'!D28</f>
        <v>0</v>
      </c>
      <c r="E28" s="41">
        <f>'001 Cozumel'!E28+'002 Felipe Carrillo Puerto'!E28+'003 Isla Mujeres'!E28+'004 Othón P. Blanco'!E28+'005 Benito Juárez'!E28+'006 José María Morelos'!E28+'007 Lázaro Cárdenas'!E28+'008 Playa del Carmen'!E28+'009 Tulum'!E28+'010 Bacalar'!E28+'011 Puerto Morelos'!E28-'Quintana Roo'!E28</f>
        <v>0</v>
      </c>
      <c r="F28" s="41">
        <f>'001 Cozumel'!F28+'002 Felipe Carrillo Puerto'!F28+'003 Isla Mujeres'!F28+'004 Othón P. Blanco'!F28+'005 Benito Juárez'!F28+'006 José María Morelos'!F28+'007 Lázaro Cárdenas'!F28+'008 Playa del Carmen'!F28+'009 Tulum'!F28+'010 Bacalar'!F28+'011 Puerto Morelos'!F28-'Quintana Roo'!F28</f>
        <v>0</v>
      </c>
      <c r="G28" s="41">
        <f>'001 Cozumel'!G28+'002 Felipe Carrillo Puerto'!G28+'003 Isla Mujeres'!G28+'004 Othón P. Blanco'!G28+'005 Benito Juárez'!G28+'006 José María Morelos'!G28+'007 Lázaro Cárdenas'!G28+'008 Playa del Carmen'!G28+'009 Tulum'!G28+'010 Bacalar'!G28+'011 Puerto Morelos'!G28-'Quintana Roo'!G28</f>
        <v>0</v>
      </c>
      <c r="H28" s="41">
        <f>'001 Cozumel'!H28+'002 Felipe Carrillo Puerto'!H28+'003 Isla Mujeres'!H28+'004 Othón P. Blanco'!H28+'005 Benito Juárez'!H28+'006 José María Morelos'!H28+'007 Lázaro Cárdenas'!H28+'008 Playa del Carmen'!H28+'009 Tulum'!H28+'010 Bacalar'!H28+'011 Puerto Morelos'!H28-'Quintana Roo'!H28</f>
        <v>0</v>
      </c>
      <c r="I28" s="41">
        <f>'001 Cozumel'!I28+'002 Felipe Carrillo Puerto'!I28+'003 Isla Mujeres'!I28+'004 Othón P. Blanco'!I28+'005 Benito Juárez'!I28+'006 José María Morelos'!I28+'007 Lázaro Cárdenas'!I28+'008 Playa del Carmen'!I28+'009 Tulum'!I28+'010 Bacalar'!I28+'011 Puerto Morelos'!I28-'Quintana Roo'!I28</f>
        <v>0</v>
      </c>
      <c r="J28" s="41">
        <f>'001 Cozumel'!J28+'002 Felipe Carrillo Puerto'!J28+'003 Isla Mujeres'!J28+'004 Othón P. Blanco'!J28+'005 Benito Juárez'!J28+'006 José María Morelos'!J28+'007 Lázaro Cárdenas'!J28+'008 Playa del Carmen'!J28+'009 Tulum'!J28+'010 Bacalar'!J28+'011 Puerto Morelos'!J28-'Quintana Roo'!J28</f>
        <v>0</v>
      </c>
      <c r="K28" s="41">
        <f>'001 Cozumel'!K28+'002 Felipe Carrillo Puerto'!K28+'003 Isla Mujeres'!K28+'004 Othón P. Blanco'!K28+'005 Benito Juárez'!K28+'006 José María Morelos'!K28+'007 Lázaro Cárdenas'!K28+'008 Playa del Carmen'!K28+'009 Tulum'!K28+'010 Bacalar'!K28+'011 Puerto Morelos'!K28-'Quintana Roo'!K28</f>
        <v>0</v>
      </c>
      <c r="L28" s="41">
        <f t="shared" si="9"/>
        <v>0</v>
      </c>
      <c r="M28" s="41">
        <f t="shared" si="9"/>
        <v>0</v>
      </c>
      <c r="N28" s="42">
        <f>L28+M28</f>
        <v>0</v>
      </c>
      <c r="P28" s="3" t="s">
        <v>13</v>
      </c>
      <c r="Q28" s="41">
        <f>'001 Cozumel'!Q28+'002 Felipe Carrillo Puerto'!Q28+'003 Isla Mujeres'!Q28+'004 Othón P. Blanco'!Q28+'005 Benito Juárez'!Q28+'006 José María Morelos'!Q28+'007 Lázaro Cárdenas'!Q28+'008 Playa del Carmen'!Q28+'009 Tulum'!Q28+'010 Bacalar'!Q28+'011 Puerto Morelos'!Q28-'Quintana Roo'!Q28</f>
        <v>0</v>
      </c>
      <c r="R28" s="41">
        <f>'001 Cozumel'!R28+'002 Felipe Carrillo Puerto'!R28+'003 Isla Mujeres'!R28+'004 Othón P. Blanco'!R28+'005 Benito Juárez'!R28+'006 José María Morelos'!R28+'007 Lázaro Cárdenas'!R28+'008 Playa del Carmen'!R28+'009 Tulum'!R28+'010 Bacalar'!R28+'011 Puerto Morelos'!R28-'Quintana Roo'!R28</f>
        <v>0</v>
      </c>
      <c r="S28" s="41">
        <f>'001 Cozumel'!S28+'002 Felipe Carrillo Puerto'!S28+'003 Isla Mujeres'!S28+'004 Othón P. Blanco'!S28+'005 Benito Juárez'!S28+'006 José María Morelos'!S28+'007 Lázaro Cárdenas'!S28+'008 Playa del Carmen'!S28+'009 Tulum'!S28+'010 Bacalar'!S28+'011 Puerto Morelos'!S28-'Quintana Roo'!S28</f>
        <v>0</v>
      </c>
      <c r="T28" s="41">
        <f>'001 Cozumel'!T28+'002 Felipe Carrillo Puerto'!T28+'003 Isla Mujeres'!T28+'004 Othón P. Blanco'!T28+'005 Benito Juárez'!T28+'006 José María Morelos'!T28+'007 Lázaro Cárdenas'!T28+'008 Playa del Carmen'!T28+'009 Tulum'!T28+'010 Bacalar'!T28+'011 Puerto Morelos'!T28-'Quintana Roo'!T28</f>
        <v>0</v>
      </c>
      <c r="U28" s="41">
        <f>'001 Cozumel'!U28+'002 Felipe Carrillo Puerto'!U28+'003 Isla Mujeres'!U28+'004 Othón P. Blanco'!U28+'005 Benito Juárez'!U28+'006 José María Morelos'!U28+'007 Lázaro Cárdenas'!U28+'008 Playa del Carmen'!U28+'009 Tulum'!U28+'010 Bacalar'!U28+'011 Puerto Morelos'!U28-'Quintana Roo'!U28</f>
        <v>0</v>
      </c>
      <c r="V28" s="41">
        <f>'001 Cozumel'!V28+'002 Felipe Carrillo Puerto'!V28+'003 Isla Mujeres'!V28+'004 Othón P. Blanco'!V28+'005 Benito Juárez'!V28+'006 José María Morelos'!V28+'007 Lázaro Cárdenas'!V28+'008 Playa del Carmen'!V28+'009 Tulum'!V28+'010 Bacalar'!V28+'011 Puerto Morelos'!V28-'Quintana Roo'!V28</f>
        <v>0</v>
      </c>
      <c r="W28" s="41">
        <f>'001 Cozumel'!W28+'002 Felipe Carrillo Puerto'!W28+'003 Isla Mujeres'!W28+'004 Othón P. Blanco'!W28+'005 Benito Juárez'!W28+'006 José María Morelos'!W28+'007 Lázaro Cárdenas'!W28+'008 Playa del Carmen'!W28+'009 Tulum'!W28+'010 Bacalar'!W28+'011 Puerto Morelos'!W28-'Quintana Roo'!W28</f>
        <v>0</v>
      </c>
      <c r="X28" s="41">
        <f>'001 Cozumel'!X28+'002 Felipe Carrillo Puerto'!X28+'003 Isla Mujeres'!X28+'004 Othón P. Blanco'!X28+'005 Benito Juárez'!X28+'006 José María Morelos'!X28+'007 Lázaro Cárdenas'!X28+'008 Playa del Carmen'!X28+'009 Tulum'!X28+'010 Bacalar'!X28+'011 Puerto Morelos'!X28-'Quintana Roo'!X28</f>
        <v>0</v>
      </c>
      <c r="Y28" s="41">
        <f>'001 Cozumel'!Y28+'002 Felipe Carrillo Puerto'!Y28+'003 Isla Mujeres'!Y28+'004 Othón P. Blanco'!Y28+'005 Benito Juárez'!Y28+'006 José María Morelos'!Y28+'007 Lázaro Cárdenas'!Y28+'008 Playa del Carmen'!Y28+'009 Tulum'!Y28+'010 Bacalar'!Y28+'011 Puerto Morelos'!Y28-'Quintana Roo'!Y28</f>
        <v>0</v>
      </c>
      <c r="Z28" s="41">
        <f>'001 Cozumel'!Z28+'002 Felipe Carrillo Puerto'!Z28+'003 Isla Mujeres'!Z28+'004 Othón P. Blanco'!Z28+'005 Benito Juárez'!Z28+'006 José María Morelos'!Z28+'007 Lázaro Cárdenas'!Z28+'008 Playa del Carmen'!Z28+'009 Tulum'!Z28+'010 Bacalar'!Z28+'011 Puerto Morelos'!Z28-'Quintana Roo'!Z28</f>
        <v>0</v>
      </c>
      <c r="AA28" s="41">
        <f>'001 Cozumel'!AA28+'002 Felipe Carrillo Puerto'!AA28+'003 Isla Mujeres'!AA28+'004 Othón P. Blanco'!AA28+'005 Benito Juárez'!AA28+'006 José María Morelos'!AA28+'007 Lázaro Cárdenas'!AA28+'008 Playa del Carmen'!AA28+'009 Tulum'!AA28+'010 Bacalar'!AA28+'011 Puerto Morelos'!AA28-'Quintana Roo'!AA28</f>
        <v>0</v>
      </c>
      <c r="AB28" s="41">
        <f>'001 Cozumel'!AB28+'002 Felipe Carrillo Puerto'!AB28+'003 Isla Mujeres'!AB28+'004 Othón P. Blanco'!AB28+'005 Benito Juárez'!AB28+'006 José María Morelos'!AB28+'007 Lázaro Cárdenas'!AB28+'008 Playa del Carmen'!AB28+'009 Tulum'!AB28+'010 Bacalar'!AB28+'011 Puerto Morelos'!AB28-'Quintana Roo'!AB28</f>
        <v>0</v>
      </c>
      <c r="AC28" s="42">
        <f>'001 Cozumel'!AC28+'002 Felipe Carrillo Puerto'!AC28+'003 Isla Mujeres'!AC28+'004 Othón P. Blanco'!AC28+'005 Benito Juárez'!AC28+'006 José María Morelos'!AC28+'007 Lázaro Cárdenas'!AC28+'008 Playa del Carmen'!AC28+'009 Tulum'!AC28+'010 Bacalar'!AC28+'011 Puerto Morelos'!AC28-'Quintana Roo'!AC28</f>
        <v>0</v>
      </c>
      <c r="AE28" s="3" t="s">
        <v>13</v>
      </c>
      <c r="AF28" s="41">
        <f>IFERROR('Quintana Roo'!AF28-('001 Cozumel'!B28+'002 Felipe Carrillo Puerto'!B28+'003 Isla Mujeres'!B28+'004 Othón P. Blanco'!B28+'005 Benito Juárez'!B28+'006 José María Morelos'!B28+'007 Lázaro Cárdenas'!B28+'008 Playa del Carmen'!B28+'009 Tulum'!B28+'010 Bacalar'!B28+'011 Puerto Morelos'!B28)/('001 Cozumel'!Q28+'002 Felipe Carrillo Puerto'!Q28+'003 Isla Mujeres'!Q28+'004 Othón P. Blanco'!Q28+'005 Benito Juárez'!Q28+'006 José María Morelos'!Q28+'007 Lázaro Cárdenas'!Q28+'008 Playa del Carmen'!Q28+'009 Tulum'!Q28+'010 Bacalar'!Q28+'011 Puerto Morelos'!Q28),0)</f>
        <v>4.5474735088646412E-13</v>
      </c>
      <c r="AG28" s="41">
        <f>IFERROR('Quintana Roo'!AG28-('001 Cozumel'!C28+'002 Felipe Carrillo Puerto'!C28+'003 Isla Mujeres'!C28+'004 Othón P. Blanco'!C28+'005 Benito Juárez'!C28+'006 José María Morelos'!C28+'007 Lázaro Cárdenas'!C28+'008 Playa del Carmen'!C28+'009 Tulum'!C28+'010 Bacalar'!C28+'011 Puerto Morelos'!C28)/('001 Cozumel'!R28+'002 Felipe Carrillo Puerto'!R28+'003 Isla Mujeres'!R28+'004 Othón P. Blanco'!R28+'005 Benito Juárez'!R28+'006 José María Morelos'!R28+'007 Lázaro Cárdenas'!R28+'008 Playa del Carmen'!R28+'009 Tulum'!R28+'010 Bacalar'!R28+'011 Puerto Morelos'!R28),0)</f>
        <v>0</v>
      </c>
      <c r="AH28" s="41">
        <f>IFERROR('Quintana Roo'!AH28-('001 Cozumel'!D28+'002 Felipe Carrillo Puerto'!D28+'003 Isla Mujeres'!D28+'004 Othón P. Blanco'!D28+'005 Benito Juárez'!D28+'006 José María Morelos'!D28+'007 Lázaro Cárdenas'!D28+'008 Playa del Carmen'!D28+'009 Tulum'!D28+'010 Bacalar'!D28+'011 Puerto Morelos'!D28)/('001 Cozumel'!S28+'002 Felipe Carrillo Puerto'!S28+'003 Isla Mujeres'!S28+'004 Othón P. Blanco'!S28+'005 Benito Juárez'!S28+'006 José María Morelos'!S28+'007 Lázaro Cárdenas'!S28+'008 Playa del Carmen'!S28+'009 Tulum'!S28+'010 Bacalar'!S28+'011 Puerto Morelos'!S28),0)</f>
        <v>0</v>
      </c>
      <c r="AI28" s="41">
        <f>IFERROR('Quintana Roo'!AI28-('001 Cozumel'!E28+'002 Felipe Carrillo Puerto'!E28+'003 Isla Mujeres'!E28+'004 Othón P. Blanco'!E28+'005 Benito Juárez'!E28+'006 José María Morelos'!E28+'007 Lázaro Cárdenas'!E28+'008 Playa del Carmen'!E28+'009 Tulum'!E28+'010 Bacalar'!E28+'011 Puerto Morelos'!E28)/('001 Cozumel'!T28+'002 Felipe Carrillo Puerto'!T28+'003 Isla Mujeres'!T28+'004 Othón P. Blanco'!T28+'005 Benito Juárez'!T28+'006 José María Morelos'!T28+'007 Lázaro Cárdenas'!T28+'008 Playa del Carmen'!T28+'009 Tulum'!T28+'010 Bacalar'!T28+'011 Puerto Morelos'!T28),0)</f>
        <v>0</v>
      </c>
      <c r="AJ28" s="41">
        <f>IFERROR('Quintana Roo'!AJ28-('001 Cozumel'!F28+'002 Felipe Carrillo Puerto'!F28+'003 Isla Mujeres'!F28+'004 Othón P. Blanco'!F28+'005 Benito Juárez'!F28+'006 José María Morelos'!F28+'007 Lázaro Cárdenas'!F28+'008 Playa del Carmen'!F28+'009 Tulum'!F28+'010 Bacalar'!F28+'011 Puerto Morelos'!F28)/('001 Cozumel'!U28+'002 Felipe Carrillo Puerto'!U28+'003 Isla Mujeres'!U28+'004 Othón P. Blanco'!U28+'005 Benito Juárez'!U28+'006 José María Morelos'!U28+'007 Lázaro Cárdenas'!U28+'008 Playa del Carmen'!U28+'009 Tulum'!U28+'010 Bacalar'!U28+'011 Puerto Morelos'!U28),0)</f>
        <v>0</v>
      </c>
      <c r="AK28" s="41">
        <f>IFERROR('Quintana Roo'!AK28-('001 Cozumel'!G28+'002 Felipe Carrillo Puerto'!G28+'003 Isla Mujeres'!G28+'004 Othón P. Blanco'!G28+'005 Benito Juárez'!G28+'006 José María Morelos'!G28+'007 Lázaro Cárdenas'!G28+'008 Playa del Carmen'!G28+'009 Tulum'!G28+'010 Bacalar'!G28+'011 Puerto Morelos'!G28)/('001 Cozumel'!V28+'002 Felipe Carrillo Puerto'!V28+'003 Isla Mujeres'!V28+'004 Othón P. Blanco'!V28+'005 Benito Juárez'!V28+'006 José María Morelos'!V28+'007 Lázaro Cárdenas'!V28+'008 Playa del Carmen'!V28+'009 Tulum'!V28+'010 Bacalar'!V28+'011 Puerto Morelos'!V28),0)</f>
        <v>0</v>
      </c>
      <c r="AL28" s="41">
        <f>IFERROR('Quintana Roo'!AL28-('001 Cozumel'!H28+'002 Felipe Carrillo Puerto'!H28+'003 Isla Mujeres'!H28+'004 Othón P. Blanco'!H28+'005 Benito Juárez'!H28+'006 José María Morelos'!H28+'007 Lázaro Cárdenas'!H28+'008 Playa del Carmen'!H28+'009 Tulum'!H28+'010 Bacalar'!H28+'011 Puerto Morelos'!H28)/('001 Cozumel'!W28+'002 Felipe Carrillo Puerto'!W28+'003 Isla Mujeres'!W28+'004 Othón P. Blanco'!W28+'005 Benito Juárez'!W28+'006 José María Morelos'!W28+'007 Lázaro Cárdenas'!W28+'008 Playa del Carmen'!W28+'009 Tulum'!W28+'010 Bacalar'!W28+'011 Puerto Morelos'!W28),0)</f>
        <v>0</v>
      </c>
      <c r="AM28" s="41">
        <f>IFERROR('Quintana Roo'!AM28-('001 Cozumel'!I28+'002 Felipe Carrillo Puerto'!I28+'003 Isla Mujeres'!I28+'004 Othón P. Blanco'!I28+'005 Benito Juárez'!I28+'006 José María Morelos'!I28+'007 Lázaro Cárdenas'!I28+'008 Playa del Carmen'!I28+'009 Tulum'!I28+'010 Bacalar'!I28+'011 Puerto Morelos'!I28)/('001 Cozumel'!X28+'002 Felipe Carrillo Puerto'!X28+'003 Isla Mujeres'!X28+'004 Othón P. Blanco'!X28+'005 Benito Juárez'!X28+'006 José María Morelos'!X28+'007 Lázaro Cárdenas'!X28+'008 Playa del Carmen'!X28+'009 Tulum'!X28+'010 Bacalar'!X28+'011 Puerto Morelos'!X28),0)</f>
        <v>0</v>
      </c>
      <c r="AN28" s="41">
        <f>IFERROR('Quintana Roo'!AN28-('001 Cozumel'!J28+'002 Felipe Carrillo Puerto'!J28+'003 Isla Mujeres'!J28+'004 Othón P. Blanco'!J28+'005 Benito Juárez'!J28+'006 José María Morelos'!J28+'007 Lázaro Cárdenas'!J28+'008 Playa del Carmen'!J28+'009 Tulum'!J28+'010 Bacalar'!J28+'011 Puerto Morelos'!J28)/('001 Cozumel'!Y28+'002 Felipe Carrillo Puerto'!Y28+'003 Isla Mujeres'!Y28+'004 Othón P. Blanco'!Y28+'005 Benito Juárez'!Y28+'006 José María Morelos'!Y28+'007 Lázaro Cárdenas'!Y28+'008 Playa del Carmen'!Y28+'009 Tulum'!Y28+'010 Bacalar'!Y28+'011 Puerto Morelos'!Y28),0)</f>
        <v>0</v>
      </c>
      <c r="AO28" s="41">
        <f>IFERROR('Quintana Roo'!AO28-('001 Cozumel'!K28+'002 Felipe Carrillo Puerto'!K28+'003 Isla Mujeres'!K28+'004 Othón P. Blanco'!K28+'005 Benito Juárez'!K28+'006 José María Morelos'!K28+'007 Lázaro Cárdenas'!K28+'008 Playa del Carmen'!K28+'009 Tulum'!K28+'010 Bacalar'!K28+'011 Puerto Morelos'!K28)/('001 Cozumel'!Z28+'002 Felipe Carrillo Puerto'!Z28+'003 Isla Mujeres'!Z28+'004 Othón P. Blanco'!Z28+'005 Benito Juárez'!Z28+'006 José María Morelos'!Z28+'007 Lázaro Cárdenas'!Z28+'008 Playa del Carmen'!Z28+'009 Tulum'!Z28+'010 Bacalar'!Z28+'011 Puerto Morelos'!Z28),0)</f>
        <v>0</v>
      </c>
      <c r="AP28" s="43">
        <f>IFERROR('Quintana Roo'!AP28-('001 Cozumel'!L28+'002 Felipe Carrillo Puerto'!L28+'003 Isla Mujeres'!L28+'004 Othón P. Blanco'!L28+'005 Benito Juárez'!L28+'006 José María Morelos'!L28+'007 Lázaro Cárdenas'!L28+'008 Playa del Carmen'!L28+'009 Tulum'!L28+'010 Bacalar'!L28+'011 Puerto Morelos'!L28)/('001 Cozumel'!AA28+'002 Felipe Carrillo Puerto'!AA28+'003 Isla Mujeres'!AA28+'004 Othón P. Blanco'!AA28+'005 Benito Juárez'!AA28+'006 José María Morelos'!AA28+'007 Lázaro Cárdenas'!AA28+'008 Playa del Carmen'!AA28+'009 Tulum'!AA28+'010 Bacalar'!AA28+'011 Puerto Morelos'!AA28),0)</f>
        <v>4.5474735088646412E-13</v>
      </c>
      <c r="AQ28" s="43">
        <f>IFERROR('Quintana Roo'!AQ28-('001 Cozumel'!M28+'002 Felipe Carrillo Puerto'!M28+'003 Isla Mujeres'!M28+'004 Othón P. Blanco'!M28+'005 Benito Juárez'!M28+'006 José María Morelos'!M28+'007 Lázaro Cárdenas'!M28+'008 Playa del Carmen'!M28+'009 Tulum'!M28+'010 Bacalar'!M28+'011 Puerto Morelos'!M28)/('001 Cozumel'!AB28+'002 Felipe Carrillo Puerto'!AB28+'003 Isla Mujeres'!AB28+'004 Othón P. Blanco'!AB28+'005 Benito Juárez'!AB28+'006 José María Morelos'!AB28+'007 Lázaro Cárdenas'!AB28+'008 Playa del Carmen'!AB28+'009 Tulum'!AB28+'010 Bacalar'!AB28+'011 Puerto Morelos'!AB28),0)</f>
        <v>0</v>
      </c>
      <c r="AR28" s="42">
        <f>IFERROR('Quintana Roo'!AR28-('001 Cozumel'!N28+'002 Felipe Carrillo Puerto'!N28+'003 Isla Mujeres'!N28+'004 Othón P. Blanco'!N28+'005 Benito Juárez'!N28+'006 José María Morelos'!N28+'007 Lázaro Cárdenas'!N28+'008 Playa del Carmen'!N28+'009 Tulum'!N28+'010 Bacalar'!N28+'011 Puerto Morelos'!N28)/('001 Cozumel'!AC28+'002 Felipe Carrillo Puerto'!AC28+'003 Isla Mujeres'!AC28+'004 Othón P. Blanco'!AC28+'005 Benito Juárez'!AC28+'006 José María Morelos'!AC28+'007 Lázaro Cárdenas'!AC28+'008 Playa del Carmen'!AC28+'009 Tulum'!AC28+'010 Bacalar'!AC28+'011 Puerto Morelos'!AC28),0)</f>
        <v>0</v>
      </c>
      <c r="AU28" s="10" t="s">
        <v>46</v>
      </c>
      <c r="AV28" s="22">
        <f>'003 Isla Mujeres'!AC32</f>
        <v>6318</v>
      </c>
      <c r="AW28" s="22">
        <f>'003 Isla Mujeres'!N32</f>
        <v>43309200</v>
      </c>
    </row>
    <row r="29" spans="1:60" ht="15" customHeight="1" thickBot="1" x14ac:dyDescent="0.3">
      <c r="A29" s="3" t="s">
        <v>14</v>
      </c>
      <c r="B29" s="41">
        <f>'001 Cozumel'!B29+'002 Felipe Carrillo Puerto'!B29+'003 Isla Mujeres'!B29+'004 Othón P. Blanco'!B29+'005 Benito Juárez'!B29+'006 José María Morelos'!B29+'007 Lázaro Cárdenas'!B29+'008 Playa del Carmen'!B29+'009 Tulum'!B29+'010 Bacalar'!B29+'011 Puerto Morelos'!B29-'Quintana Roo'!B29</f>
        <v>0</v>
      </c>
      <c r="C29" s="41">
        <f>'001 Cozumel'!C29+'002 Felipe Carrillo Puerto'!C29+'003 Isla Mujeres'!C29+'004 Othón P. Blanco'!C29+'005 Benito Juárez'!C29+'006 José María Morelos'!C29+'007 Lázaro Cárdenas'!C29+'008 Playa del Carmen'!C29+'009 Tulum'!C29+'010 Bacalar'!C29+'011 Puerto Morelos'!C29-'Quintana Roo'!C29</f>
        <v>2.86102294921875E-6</v>
      </c>
      <c r="D29" s="41">
        <f>'001 Cozumel'!D29+'002 Felipe Carrillo Puerto'!D29+'003 Isla Mujeres'!D29+'004 Othón P. Blanco'!D29+'005 Benito Juárez'!D29+'006 José María Morelos'!D29+'007 Lázaro Cárdenas'!D29+'008 Playa del Carmen'!D29+'009 Tulum'!D29+'010 Bacalar'!D29+'011 Puerto Morelos'!D29-'Quintana Roo'!D29</f>
        <v>0</v>
      </c>
      <c r="E29" s="41">
        <f>'001 Cozumel'!E29+'002 Felipe Carrillo Puerto'!E29+'003 Isla Mujeres'!E29+'004 Othón P. Blanco'!E29+'005 Benito Juárez'!E29+'006 José María Morelos'!E29+'007 Lázaro Cárdenas'!E29+'008 Playa del Carmen'!E29+'009 Tulum'!E29+'010 Bacalar'!E29+'011 Puerto Morelos'!E29-'Quintana Roo'!E29</f>
        <v>0</v>
      </c>
      <c r="F29" s="41">
        <f>'001 Cozumel'!F29+'002 Felipe Carrillo Puerto'!F29+'003 Isla Mujeres'!F29+'004 Othón P. Blanco'!F29+'005 Benito Juárez'!F29+'006 José María Morelos'!F29+'007 Lázaro Cárdenas'!F29+'008 Playa del Carmen'!F29+'009 Tulum'!F29+'010 Bacalar'!F29+'011 Puerto Morelos'!F29-'Quintana Roo'!F29</f>
        <v>0</v>
      </c>
      <c r="G29" s="41">
        <f>'001 Cozumel'!G29+'002 Felipe Carrillo Puerto'!G29+'003 Isla Mujeres'!G29+'004 Othón P. Blanco'!G29+'005 Benito Juárez'!G29+'006 José María Morelos'!G29+'007 Lázaro Cárdenas'!G29+'008 Playa del Carmen'!G29+'009 Tulum'!G29+'010 Bacalar'!G29+'011 Puerto Morelos'!G29-'Quintana Roo'!G29</f>
        <v>0</v>
      </c>
      <c r="H29" s="41">
        <f>'001 Cozumel'!H29+'002 Felipe Carrillo Puerto'!H29+'003 Isla Mujeres'!H29+'004 Othón P. Blanco'!H29+'005 Benito Juárez'!H29+'006 José María Morelos'!H29+'007 Lázaro Cárdenas'!H29+'008 Playa del Carmen'!H29+'009 Tulum'!H29+'010 Bacalar'!H29+'011 Puerto Morelos'!H29-'Quintana Roo'!H29</f>
        <v>0</v>
      </c>
      <c r="I29" s="41">
        <f>'001 Cozumel'!I29+'002 Felipe Carrillo Puerto'!I29+'003 Isla Mujeres'!I29+'004 Othón P. Blanco'!I29+'005 Benito Juárez'!I29+'006 José María Morelos'!I29+'007 Lázaro Cárdenas'!I29+'008 Playa del Carmen'!I29+'009 Tulum'!I29+'010 Bacalar'!I29+'011 Puerto Morelos'!I29-'Quintana Roo'!I29</f>
        <v>0</v>
      </c>
      <c r="J29" s="41">
        <f>'001 Cozumel'!J29+'002 Felipe Carrillo Puerto'!J29+'003 Isla Mujeres'!J29+'004 Othón P. Blanco'!J29+'005 Benito Juárez'!J29+'006 José María Morelos'!J29+'007 Lázaro Cárdenas'!J29+'008 Playa del Carmen'!J29+'009 Tulum'!J29+'010 Bacalar'!J29+'011 Puerto Morelos'!J29-'Quintana Roo'!J29</f>
        <v>0</v>
      </c>
      <c r="K29" s="41">
        <f>'001 Cozumel'!K29+'002 Felipe Carrillo Puerto'!K29+'003 Isla Mujeres'!K29+'004 Othón P. Blanco'!K29+'005 Benito Juárez'!K29+'006 José María Morelos'!K29+'007 Lázaro Cárdenas'!K29+'008 Playa del Carmen'!K29+'009 Tulum'!K29+'010 Bacalar'!K29+'011 Puerto Morelos'!K29-'Quintana Roo'!K29</f>
        <v>0</v>
      </c>
      <c r="L29" s="41">
        <f t="shared" si="9"/>
        <v>0</v>
      </c>
      <c r="M29" s="41">
        <f t="shared" si="9"/>
        <v>2.86102294921875E-6</v>
      </c>
      <c r="N29" s="42">
        <f>L29+M29</f>
        <v>2.86102294921875E-6</v>
      </c>
      <c r="P29" s="3" t="s">
        <v>14</v>
      </c>
      <c r="Q29" s="41">
        <f>'001 Cozumel'!Q29+'002 Felipe Carrillo Puerto'!Q29+'003 Isla Mujeres'!Q29+'004 Othón P. Blanco'!Q29+'005 Benito Juárez'!Q29+'006 José María Morelos'!Q29+'007 Lázaro Cárdenas'!Q29+'008 Playa del Carmen'!Q29+'009 Tulum'!Q29+'010 Bacalar'!Q29+'011 Puerto Morelos'!Q29-'Quintana Roo'!Q29</f>
        <v>0</v>
      </c>
      <c r="R29" s="41">
        <f>'001 Cozumel'!R29+'002 Felipe Carrillo Puerto'!R29+'003 Isla Mujeres'!R29+'004 Othón P. Blanco'!R29+'005 Benito Juárez'!R29+'006 José María Morelos'!R29+'007 Lázaro Cárdenas'!R29+'008 Playa del Carmen'!R29+'009 Tulum'!R29+'010 Bacalar'!R29+'011 Puerto Morelos'!R29-'Quintana Roo'!R29</f>
        <v>0</v>
      </c>
      <c r="S29" s="41">
        <f>'001 Cozumel'!S29+'002 Felipe Carrillo Puerto'!S29+'003 Isla Mujeres'!S29+'004 Othón P. Blanco'!S29+'005 Benito Juárez'!S29+'006 José María Morelos'!S29+'007 Lázaro Cárdenas'!S29+'008 Playa del Carmen'!S29+'009 Tulum'!S29+'010 Bacalar'!S29+'011 Puerto Morelos'!S29-'Quintana Roo'!S29</f>
        <v>0</v>
      </c>
      <c r="T29" s="41">
        <f>'001 Cozumel'!T29+'002 Felipe Carrillo Puerto'!T29+'003 Isla Mujeres'!T29+'004 Othón P. Blanco'!T29+'005 Benito Juárez'!T29+'006 José María Morelos'!T29+'007 Lázaro Cárdenas'!T29+'008 Playa del Carmen'!T29+'009 Tulum'!T29+'010 Bacalar'!T29+'011 Puerto Morelos'!T29-'Quintana Roo'!T29</f>
        <v>0</v>
      </c>
      <c r="U29" s="41">
        <f>'001 Cozumel'!U29+'002 Felipe Carrillo Puerto'!U29+'003 Isla Mujeres'!U29+'004 Othón P. Blanco'!U29+'005 Benito Juárez'!U29+'006 José María Morelos'!U29+'007 Lázaro Cárdenas'!U29+'008 Playa del Carmen'!U29+'009 Tulum'!U29+'010 Bacalar'!U29+'011 Puerto Morelos'!U29-'Quintana Roo'!U29</f>
        <v>0</v>
      </c>
      <c r="V29" s="41">
        <f>'001 Cozumel'!V29+'002 Felipe Carrillo Puerto'!V29+'003 Isla Mujeres'!V29+'004 Othón P. Blanco'!V29+'005 Benito Juárez'!V29+'006 José María Morelos'!V29+'007 Lázaro Cárdenas'!V29+'008 Playa del Carmen'!V29+'009 Tulum'!V29+'010 Bacalar'!V29+'011 Puerto Morelos'!V29-'Quintana Roo'!V29</f>
        <v>0</v>
      </c>
      <c r="W29" s="41">
        <f>'001 Cozumel'!W29+'002 Felipe Carrillo Puerto'!W29+'003 Isla Mujeres'!W29+'004 Othón P. Blanco'!W29+'005 Benito Juárez'!W29+'006 José María Morelos'!W29+'007 Lázaro Cárdenas'!W29+'008 Playa del Carmen'!W29+'009 Tulum'!W29+'010 Bacalar'!W29+'011 Puerto Morelos'!W29-'Quintana Roo'!W29</f>
        <v>0</v>
      </c>
      <c r="X29" s="41">
        <f>'001 Cozumel'!X29+'002 Felipe Carrillo Puerto'!X29+'003 Isla Mujeres'!X29+'004 Othón P. Blanco'!X29+'005 Benito Juárez'!X29+'006 José María Morelos'!X29+'007 Lázaro Cárdenas'!X29+'008 Playa del Carmen'!X29+'009 Tulum'!X29+'010 Bacalar'!X29+'011 Puerto Morelos'!X29-'Quintana Roo'!X29</f>
        <v>0</v>
      </c>
      <c r="Y29" s="41">
        <f>'001 Cozumel'!Y29+'002 Felipe Carrillo Puerto'!Y29+'003 Isla Mujeres'!Y29+'004 Othón P. Blanco'!Y29+'005 Benito Juárez'!Y29+'006 José María Morelos'!Y29+'007 Lázaro Cárdenas'!Y29+'008 Playa del Carmen'!Y29+'009 Tulum'!Y29+'010 Bacalar'!Y29+'011 Puerto Morelos'!Y29-'Quintana Roo'!Y29</f>
        <v>0</v>
      </c>
      <c r="Z29" s="41">
        <f>'001 Cozumel'!Z29+'002 Felipe Carrillo Puerto'!Z29+'003 Isla Mujeres'!Z29+'004 Othón P. Blanco'!Z29+'005 Benito Juárez'!Z29+'006 José María Morelos'!Z29+'007 Lázaro Cárdenas'!Z29+'008 Playa del Carmen'!Z29+'009 Tulum'!Z29+'010 Bacalar'!Z29+'011 Puerto Morelos'!Z29-'Quintana Roo'!Z29</f>
        <v>0</v>
      </c>
      <c r="AA29" s="41">
        <f>'001 Cozumel'!AA29+'002 Felipe Carrillo Puerto'!AA29+'003 Isla Mujeres'!AA29+'004 Othón P. Blanco'!AA29+'005 Benito Juárez'!AA29+'006 José María Morelos'!AA29+'007 Lázaro Cárdenas'!AA29+'008 Playa del Carmen'!AA29+'009 Tulum'!AA29+'010 Bacalar'!AA29+'011 Puerto Morelos'!AA29-'Quintana Roo'!AA29</f>
        <v>0</v>
      </c>
      <c r="AB29" s="41">
        <f>'001 Cozumel'!AB29+'002 Felipe Carrillo Puerto'!AB29+'003 Isla Mujeres'!AB29+'004 Othón P. Blanco'!AB29+'005 Benito Juárez'!AB29+'006 José María Morelos'!AB29+'007 Lázaro Cárdenas'!AB29+'008 Playa del Carmen'!AB29+'009 Tulum'!AB29+'010 Bacalar'!AB29+'011 Puerto Morelos'!AB29-'Quintana Roo'!AB29</f>
        <v>0</v>
      </c>
      <c r="AC29" s="42">
        <f>'001 Cozumel'!AC29+'002 Felipe Carrillo Puerto'!AC29+'003 Isla Mujeres'!AC29+'004 Othón P. Blanco'!AC29+'005 Benito Juárez'!AC29+'006 José María Morelos'!AC29+'007 Lázaro Cárdenas'!AC29+'008 Playa del Carmen'!AC29+'009 Tulum'!AC29+'010 Bacalar'!AC29+'011 Puerto Morelos'!AC29-'Quintana Roo'!AC29</f>
        <v>0</v>
      </c>
      <c r="AE29" s="3" t="s">
        <v>14</v>
      </c>
      <c r="AF29" s="41">
        <f>IFERROR('Quintana Roo'!AF29-('001 Cozumel'!B29+'002 Felipe Carrillo Puerto'!B29+'003 Isla Mujeres'!B29+'004 Othón P. Blanco'!B29+'005 Benito Juárez'!B29+'006 José María Morelos'!B29+'007 Lázaro Cárdenas'!B29+'008 Playa del Carmen'!B29+'009 Tulum'!B29+'010 Bacalar'!B29+'011 Puerto Morelos'!B29)/('001 Cozumel'!Q29+'002 Felipe Carrillo Puerto'!Q29+'003 Isla Mujeres'!Q29+'004 Othón P. Blanco'!Q29+'005 Benito Juárez'!Q29+'006 José María Morelos'!Q29+'007 Lázaro Cárdenas'!Q29+'008 Playa del Carmen'!Q29+'009 Tulum'!Q29+'010 Bacalar'!Q29+'011 Puerto Morelos'!Q29),0)</f>
        <v>-9.0949470177292824E-13</v>
      </c>
      <c r="AG29" s="41">
        <f>IFERROR('Quintana Roo'!AG29-('001 Cozumel'!C29+'002 Felipe Carrillo Puerto'!C29+'003 Isla Mujeres'!C29+'004 Othón P. Blanco'!C29+'005 Benito Juárez'!C29+'006 José María Morelos'!C29+'007 Lázaro Cárdenas'!C29+'008 Playa del Carmen'!C29+'009 Tulum'!C29+'010 Bacalar'!C29+'011 Puerto Morelos'!C29)/('001 Cozumel'!R29+'002 Felipe Carrillo Puerto'!R29+'003 Isla Mujeres'!R29+'004 Othón P. Blanco'!R29+'005 Benito Juárez'!R29+'006 José María Morelos'!R29+'007 Lázaro Cárdenas'!R29+'008 Playa del Carmen'!R29+'009 Tulum'!R29+'010 Bacalar'!R29+'011 Puerto Morelos'!R29),0)</f>
        <v>-1.1823431123048067E-11</v>
      </c>
      <c r="AH29" s="41">
        <f>IFERROR('Quintana Roo'!AH29-('001 Cozumel'!D29+'002 Felipe Carrillo Puerto'!D29+'003 Isla Mujeres'!D29+'004 Othón P. Blanco'!D29+'005 Benito Juárez'!D29+'006 José María Morelos'!D29+'007 Lázaro Cárdenas'!D29+'008 Playa del Carmen'!D29+'009 Tulum'!D29+'010 Bacalar'!D29+'011 Puerto Morelos'!D29)/('001 Cozumel'!S29+'002 Felipe Carrillo Puerto'!S29+'003 Isla Mujeres'!S29+'004 Othón P. Blanco'!S29+'005 Benito Juárez'!S29+'006 José María Morelos'!S29+'007 Lázaro Cárdenas'!S29+'008 Playa del Carmen'!S29+'009 Tulum'!S29+'010 Bacalar'!S29+'011 Puerto Morelos'!S29),0)</f>
        <v>9.0949470177292824E-13</v>
      </c>
      <c r="AI29" s="41">
        <f>IFERROR('Quintana Roo'!AI29-('001 Cozumel'!E29+'002 Felipe Carrillo Puerto'!E29+'003 Isla Mujeres'!E29+'004 Othón P. Blanco'!E29+'005 Benito Juárez'!E29+'006 José María Morelos'!E29+'007 Lázaro Cárdenas'!E29+'008 Playa del Carmen'!E29+'009 Tulum'!E29+'010 Bacalar'!E29+'011 Puerto Morelos'!E29)/('001 Cozumel'!T29+'002 Felipe Carrillo Puerto'!T29+'003 Isla Mujeres'!T29+'004 Othón P. Blanco'!T29+'005 Benito Juárez'!T29+'006 José María Morelos'!T29+'007 Lázaro Cárdenas'!T29+'008 Playa del Carmen'!T29+'009 Tulum'!T29+'010 Bacalar'!T29+'011 Puerto Morelos'!T29),0)</f>
        <v>1.8189894035458565E-12</v>
      </c>
      <c r="AJ29" s="41">
        <f>IFERROR('Quintana Roo'!AJ29-('001 Cozumel'!F29+'002 Felipe Carrillo Puerto'!F29+'003 Isla Mujeres'!F29+'004 Othón P. Blanco'!F29+'005 Benito Juárez'!F29+'006 José María Morelos'!F29+'007 Lázaro Cárdenas'!F29+'008 Playa del Carmen'!F29+'009 Tulum'!F29+'010 Bacalar'!F29+'011 Puerto Morelos'!F29)/('001 Cozumel'!U29+'002 Felipe Carrillo Puerto'!U29+'003 Isla Mujeres'!U29+'004 Othón P. Blanco'!U29+'005 Benito Juárez'!U29+'006 José María Morelos'!U29+'007 Lázaro Cárdenas'!U29+'008 Playa del Carmen'!U29+'009 Tulum'!U29+'010 Bacalar'!U29+'011 Puerto Morelos'!U29),0)</f>
        <v>0</v>
      </c>
      <c r="AK29" s="41">
        <f>IFERROR('Quintana Roo'!AK29-('001 Cozumel'!G29+'002 Felipe Carrillo Puerto'!G29+'003 Isla Mujeres'!G29+'004 Othón P. Blanco'!G29+'005 Benito Juárez'!G29+'006 José María Morelos'!G29+'007 Lázaro Cárdenas'!G29+'008 Playa del Carmen'!G29+'009 Tulum'!G29+'010 Bacalar'!G29+'011 Puerto Morelos'!G29)/('001 Cozumel'!V29+'002 Felipe Carrillo Puerto'!V29+'003 Isla Mujeres'!V29+'004 Othón P. Blanco'!V29+'005 Benito Juárez'!V29+'006 José María Morelos'!V29+'007 Lázaro Cárdenas'!V29+'008 Playa del Carmen'!V29+'009 Tulum'!V29+'010 Bacalar'!V29+'011 Puerto Morelos'!V29),0)</f>
        <v>5.4569682106375694E-12</v>
      </c>
      <c r="AL29" s="41">
        <f>IFERROR('Quintana Roo'!AL29-('001 Cozumel'!H29+'002 Felipe Carrillo Puerto'!H29+'003 Isla Mujeres'!H29+'004 Othón P. Blanco'!H29+'005 Benito Juárez'!H29+'006 José María Morelos'!H29+'007 Lázaro Cárdenas'!H29+'008 Playa del Carmen'!H29+'009 Tulum'!H29+'010 Bacalar'!H29+'011 Puerto Morelos'!H29)/('001 Cozumel'!W29+'002 Felipe Carrillo Puerto'!W29+'003 Isla Mujeres'!W29+'004 Othón P. Blanco'!W29+'005 Benito Juárez'!W29+'006 José María Morelos'!W29+'007 Lázaro Cárdenas'!W29+'008 Playa del Carmen'!W29+'009 Tulum'!W29+'010 Bacalar'!W29+'011 Puerto Morelos'!W29),0)</f>
        <v>0</v>
      </c>
      <c r="AM29" s="41">
        <f>IFERROR('Quintana Roo'!AM29-('001 Cozumel'!I29+'002 Felipe Carrillo Puerto'!I29+'003 Isla Mujeres'!I29+'004 Othón P. Blanco'!I29+'005 Benito Juárez'!I29+'006 José María Morelos'!I29+'007 Lázaro Cárdenas'!I29+'008 Playa del Carmen'!I29+'009 Tulum'!I29+'010 Bacalar'!I29+'011 Puerto Morelos'!I29)/('001 Cozumel'!X29+'002 Felipe Carrillo Puerto'!X29+'003 Isla Mujeres'!X29+'004 Othón P. Blanco'!X29+'005 Benito Juárez'!X29+'006 José María Morelos'!X29+'007 Lázaro Cárdenas'!X29+'008 Playa del Carmen'!X29+'009 Tulum'!X29+'010 Bacalar'!X29+'011 Puerto Morelos'!X29),0)</f>
        <v>0</v>
      </c>
      <c r="AN29" s="41">
        <f>IFERROR('Quintana Roo'!AN29-('001 Cozumel'!J29+'002 Felipe Carrillo Puerto'!J29+'003 Isla Mujeres'!J29+'004 Othón P. Blanco'!J29+'005 Benito Juárez'!J29+'006 José María Morelos'!J29+'007 Lázaro Cárdenas'!J29+'008 Playa del Carmen'!J29+'009 Tulum'!J29+'010 Bacalar'!J29+'011 Puerto Morelos'!J29)/('001 Cozumel'!Y29+'002 Felipe Carrillo Puerto'!Y29+'003 Isla Mujeres'!Y29+'004 Othón P. Blanco'!Y29+'005 Benito Juárez'!Y29+'006 José María Morelos'!Y29+'007 Lázaro Cárdenas'!Y29+'008 Playa del Carmen'!Y29+'009 Tulum'!Y29+'010 Bacalar'!Y29+'011 Puerto Morelos'!Y29),0)</f>
        <v>0</v>
      </c>
      <c r="AO29" s="41">
        <f>IFERROR('Quintana Roo'!AO29-('001 Cozumel'!K29+'002 Felipe Carrillo Puerto'!K29+'003 Isla Mujeres'!K29+'004 Othón P. Blanco'!K29+'005 Benito Juárez'!K29+'006 José María Morelos'!K29+'007 Lázaro Cárdenas'!K29+'008 Playa del Carmen'!K29+'009 Tulum'!K29+'010 Bacalar'!K29+'011 Puerto Morelos'!K29)/('001 Cozumel'!Z29+'002 Felipe Carrillo Puerto'!Z29+'003 Isla Mujeres'!Z29+'004 Othón P. Blanco'!Z29+'005 Benito Juárez'!Z29+'006 José María Morelos'!Z29+'007 Lázaro Cárdenas'!Z29+'008 Playa del Carmen'!Z29+'009 Tulum'!Z29+'010 Bacalar'!Z29+'011 Puerto Morelos'!Z29),0)</f>
        <v>0</v>
      </c>
      <c r="AP29" s="43">
        <f>IFERROR('Quintana Roo'!AP29-('001 Cozumel'!L29+'002 Felipe Carrillo Puerto'!L29+'003 Isla Mujeres'!L29+'004 Othón P. Blanco'!L29+'005 Benito Juárez'!L29+'006 José María Morelos'!L29+'007 Lázaro Cárdenas'!L29+'008 Playa del Carmen'!L29+'009 Tulum'!L29+'010 Bacalar'!L29+'011 Puerto Morelos'!L29)/('001 Cozumel'!AA29+'002 Felipe Carrillo Puerto'!AA29+'003 Isla Mujeres'!AA29+'004 Othón P. Blanco'!AA29+'005 Benito Juárez'!AA29+'006 José María Morelos'!AA29+'007 Lázaro Cárdenas'!AA29+'008 Playa del Carmen'!AA29+'009 Tulum'!AA29+'010 Bacalar'!AA29+'011 Puerto Morelos'!AA29),0)</f>
        <v>0</v>
      </c>
      <c r="AQ29" s="43">
        <f>IFERROR('Quintana Roo'!AQ29-('001 Cozumel'!M29+'002 Felipe Carrillo Puerto'!M29+'003 Isla Mujeres'!M29+'004 Othón P. Blanco'!M29+'005 Benito Juárez'!M29+'006 José María Morelos'!M29+'007 Lázaro Cárdenas'!M29+'008 Playa del Carmen'!M29+'009 Tulum'!M29+'010 Bacalar'!M29+'011 Puerto Morelos'!M29)/('001 Cozumel'!AB29+'002 Felipe Carrillo Puerto'!AB29+'003 Isla Mujeres'!AB29+'004 Othón P. Blanco'!AB29+'005 Benito Juárez'!AB29+'006 José María Morelos'!AB29+'007 Lázaro Cárdenas'!AB29+'008 Playa del Carmen'!AB29+'009 Tulum'!AB29+'010 Bacalar'!AB29+'011 Puerto Morelos'!AB29),0)</f>
        <v>-1.0913936421275139E-11</v>
      </c>
      <c r="AR29" s="42">
        <f>IFERROR('Quintana Roo'!AR29-('001 Cozumel'!N29+'002 Felipe Carrillo Puerto'!N29+'003 Isla Mujeres'!N29+'004 Othón P. Blanco'!N29+'005 Benito Juárez'!N29+'006 José María Morelos'!N29+'007 Lázaro Cárdenas'!N29+'008 Playa del Carmen'!N29+'009 Tulum'!N29+'010 Bacalar'!N29+'011 Puerto Morelos'!N29)/('001 Cozumel'!AC29+'002 Felipe Carrillo Puerto'!AC29+'003 Isla Mujeres'!AC29+'004 Othón P. Blanco'!AC29+'005 Benito Juárez'!AC29+'006 José María Morelos'!AC29+'007 Lázaro Cárdenas'!AC29+'008 Playa del Carmen'!AC29+'009 Tulum'!AC29+'010 Bacalar'!AC29+'011 Puerto Morelos'!AC29),0)</f>
        <v>-1.0004441719502211E-11</v>
      </c>
      <c r="AU29" s="10" t="s">
        <v>47</v>
      </c>
      <c r="AV29" s="22">
        <f>'004 Othón P. Blanco'!AC32</f>
        <v>84056</v>
      </c>
      <c r="AW29" s="22">
        <f>'004 Othón P. Blanco'!N32</f>
        <v>489377198</v>
      </c>
    </row>
    <row r="30" spans="1:60" ht="15" customHeight="1" thickBot="1" x14ac:dyDescent="0.3">
      <c r="A30" s="3" t="s">
        <v>15</v>
      </c>
      <c r="B30" s="41">
        <f>'001 Cozumel'!B30+'002 Felipe Carrillo Puerto'!B30+'003 Isla Mujeres'!B30+'004 Othón P. Blanco'!B30+'005 Benito Juárez'!B30+'006 José María Morelos'!B30+'007 Lázaro Cárdenas'!B30+'008 Playa del Carmen'!B30+'009 Tulum'!B30+'010 Bacalar'!B30+'011 Puerto Morelos'!B30-'Quintana Roo'!B30</f>
        <v>0</v>
      </c>
      <c r="C30" s="41">
        <f>'001 Cozumel'!C30+'002 Felipe Carrillo Puerto'!C30+'003 Isla Mujeres'!C30+'004 Othón P. Blanco'!C30+'005 Benito Juárez'!C30+'006 José María Morelos'!C30+'007 Lázaro Cárdenas'!C30+'008 Playa del Carmen'!C30+'009 Tulum'!C30+'010 Bacalar'!C30+'011 Puerto Morelos'!C30-'Quintana Roo'!C30</f>
        <v>0</v>
      </c>
      <c r="D30" s="41">
        <f>'001 Cozumel'!D30+'002 Felipe Carrillo Puerto'!D30+'003 Isla Mujeres'!D30+'004 Othón P. Blanco'!D30+'005 Benito Juárez'!D30+'006 José María Morelos'!D30+'007 Lázaro Cárdenas'!D30+'008 Playa del Carmen'!D30+'009 Tulum'!D30+'010 Bacalar'!D30+'011 Puerto Morelos'!D30-'Quintana Roo'!D30</f>
        <v>0</v>
      </c>
      <c r="E30" s="41">
        <f>'001 Cozumel'!E30+'002 Felipe Carrillo Puerto'!E30+'003 Isla Mujeres'!E30+'004 Othón P. Blanco'!E30+'005 Benito Juárez'!E30+'006 José María Morelos'!E30+'007 Lázaro Cárdenas'!E30+'008 Playa del Carmen'!E30+'009 Tulum'!E30+'010 Bacalar'!E30+'011 Puerto Morelos'!E30-'Quintana Roo'!E30</f>
        <v>0</v>
      </c>
      <c r="F30" s="41">
        <f>'001 Cozumel'!F30+'002 Felipe Carrillo Puerto'!F30+'003 Isla Mujeres'!F30+'004 Othón P. Blanco'!F30+'005 Benito Juárez'!F30+'006 José María Morelos'!F30+'007 Lázaro Cárdenas'!F30+'008 Playa del Carmen'!F30+'009 Tulum'!F30+'010 Bacalar'!F30+'011 Puerto Morelos'!F30-'Quintana Roo'!F30</f>
        <v>0</v>
      </c>
      <c r="G30" s="41">
        <f>'001 Cozumel'!G30+'002 Felipe Carrillo Puerto'!G30+'003 Isla Mujeres'!G30+'004 Othón P. Blanco'!G30+'005 Benito Juárez'!G30+'006 José María Morelos'!G30+'007 Lázaro Cárdenas'!G30+'008 Playa del Carmen'!G30+'009 Tulum'!G30+'010 Bacalar'!G30+'011 Puerto Morelos'!G30-'Quintana Roo'!G30</f>
        <v>0</v>
      </c>
      <c r="H30" s="41">
        <f>'001 Cozumel'!H30+'002 Felipe Carrillo Puerto'!H30+'003 Isla Mujeres'!H30+'004 Othón P. Blanco'!H30+'005 Benito Juárez'!H30+'006 José María Morelos'!H30+'007 Lázaro Cárdenas'!H30+'008 Playa del Carmen'!H30+'009 Tulum'!H30+'010 Bacalar'!H30+'011 Puerto Morelos'!H30-'Quintana Roo'!H30</f>
        <v>0</v>
      </c>
      <c r="I30" s="41">
        <f>'001 Cozumel'!I30+'002 Felipe Carrillo Puerto'!I30+'003 Isla Mujeres'!I30+'004 Othón P. Blanco'!I30+'005 Benito Juárez'!I30+'006 José María Morelos'!I30+'007 Lázaro Cárdenas'!I30+'008 Playa del Carmen'!I30+'009 Tulum'!I30+'010 Bacalar'!I30+'011 Puerto Morelos'!I30-'Quintana Roo'!I30</f>
        <v>0</v>
      </c>
      <c r="J30" s="41">
        <f>'001 Cozumel'!J30+'002 Felipe Carrillo Puerto'!J30+'003 Isla Mujeres'!J30+'004 Othón P. Blanco'!J30+'005 Benito Juárez'!J30+'006 José María Morelos'!J30+'007 Lázaro Cárdenas'!J30+'008 Playa del Carmen'!J30+'009 Tulum'!J30+'010 Bacalar'!J30+'011 Puerto Morelos'!J30-'Quintana Roo'!J30</f>
        <v>0</v>
      </c>
      <c r="K30" s="41">
        <f>'001 Cozumel'!K30+'002 Felipe Carrillo Puerto'!K30+'003 Isla Mujeres'!K30+'004 Othón P. Blanco'!K30+'005 Benito Juárez'!K30+'006 José María Morelos'!K30+'007 Lázaro Cárdenas'!K30+'008 Playa del Carmen'!K30+'009 Tulum'!K30+'010 Bacalar'!K30+'011 Puerto Morelos'!K30-'Quintana Roo'!K30</f>
        <v>0</v>
      </c>
      <c r="L30" s="41">
        <f t="shared" si="9"/>
        <v>0</v>
      </c>
      <c r="M30" s="41">
        <f t="shared" si="9"/>
        <v>0</v>
      </c>
      <c r="N30" s="42">
        <f>L30+M30</f>
        <v>0</v>
      </c>
      <c r="P30" s="3" t="s">
        <v>15</v>
      </c>
      <c r="Q30" s="41">
        <f>'001 Cozumel'!Q30+'002 Felipe Carrillo Puerto'!Q30+'003 Isla Mujeres'!Q30+'004 Othón P. Blanco'!Q30+'005 Benito Juárez'!Q30+'006 José María Morelos'!Q30+'007 Lázaro Cárdenas'!Q30+'008 Playa del Carmen'!Q30+'009 Tulum'!Q30+'010 Bacalar'!Q30+'011 Puerto Morelos'!Q30-'Quintana Roo'!Q30</f>
        <v>0</v>
      </c>
      <c r="R30" s="41">
        <f>'001 Cozumel'!R30+'002 Felipe Carrillo Puerto'!R30+'003 Isla Mujeres'!R30+'004 Othón P. Blanco'!R30+'005 Benito Juárez'!R30+'006 José María Morelos'!R30+'007 Lázaro Cárdenas'!R30+'008 Playa del Carmen'!R30+'009 Tulum'!R30+'010 Bacalar'!R30+'011 Puerto Morelos'!R30-'Quintana Roo'!R30</f>
        <v>0</v>
      </c>
      <c r="S30" s="41">
        <f>'001 Cozumel'!S30+'002 Felipe Carrillo Puerto'!S30+'003 Isla Mujeres'!S30+'004 Othón P. Blanco'!S30+'005 Benito Juárez'!S30+'006 José María Morelos'!S30+'007 Lázaro Cárdenas'!S30+'008 Playa del Carmen'!S30+'009 Tulum'!S30+'010 Bacalar'!S30+'011 Puerto Morelos'!S30-'Quintana Roo'!S30</f>
        <v>0</v>
      </c>
      <c r="T30" s="41">
        <f>'001 Cozumel'!T30+'002 Felipe Carrillo Puerto'!T30+'003 Isla Mujeres'!T30+'004 Othón P. Blanco'!T30+'005 Benito Juárez'!T30+'006 José María Morelos'!T30+'007 Lázaro Cárdenas'!T30+'008 Playa del Carmen'!T30+'009 Tulum'!T30+'010 Bacalar'!T30+'011 Puerto Morelos'!T30-'Quintana Roo'!T30</f>
        <v>0</v>
      </c>
      <c r="U30" s="41">
        <f>'001 Cozumel'!U30+'002 Felipe Carrillo Puerto'!U30+'003 Isla Mujeres'!U30+'004 Othón P. Blanco'!U30+'005 Benito Juárez'!U30+'006 José María Morelos'!U30+'007 Lázaro Cárdenas'!U30+'008 Playa del Carmen'!U30+'009 Tulum'!U30+'010 Bacalar'!U30+'011 Puerto Morelos'!U30-'Quintana Roo'!U30</f>
        <v>0</v>
      </c>
      <c r="V30" s="41">
        <f>'001 Cozumel'!V30+'002 Felipe Carrillo Puerto'!V30+'003 Isla Mujeres'!V30+'004 Othón P. Blanco'!V30+'005 Benito Juárez'!V30+'006 José María Morelos'!V30+'007 Lázaro Cárdenas'!V30+'008 Playa del Carmen'!V30+'009 Tulum'!V30+'010 Bacalar'!V30+'011 Puerto Morelos'!V30-'Quintana Roo'!V30</f>
        <v>0</v>
      </c>
      <c r="W30" s="41">
        <f>'001 Cozumel'!W30+'002 Felipe Carrillo Puerto'!W30+'003 Isla Mujeres'!W30+'004 Othón P. Blanco'!W30+'005 Benito Juárez'!W30+'006 José María Morelos'!W30+'007 Lázaro Cárdenas'!W30+'008 Playa del Carmen'!W30+'009 Tulum'!W30+'010 Bacalar'!W30+'011 Puerto Morelos'!W30-'Quintana Roo'!W30</f>
        <v>0</v>
      </c>
      <c r="X30" s="41">
        <f>'001 Cozumel'!X30+'002 Felipe Carrillo Puerto'!X30+'003 Isla Mujeres'!X30+'004 Othón P. Blanco'!X30+'005 Benito Juárez'!X30+'006 José María Morelos'!X30+'007 Lázaro Cárdenas'!X30+'008 Playa del Carmen'!X30+'009 Tulum'!X30+'010 Bacalar'!X30+'011 Puerto Morelos'!X30-'Quintana Roo'!X30</f>
        <v>0</v>
      </c>
      <c r="Y30" s="41">
        <f>'001 Cozumel'!Y30+'002 Felipe Carrillo Puerto'!Y30+'003 Isla Mujeres'!Y30+'004 Othón P. Blanco'!Y30+'005 Benito Juárez'!Y30+'006 José María Morelos'!Y30+'007 Lázaro Cárdenas'!Y30+'008 Playa del Carmen'!Y30+'009 Tulum'!Y30+'010 Bacalar'!Y30+'011 Puerto Morelos'!Y30-'Quintana Roo'!Y30</f>
        <v>0</v>
      </c>
      <c r="Z30" s="41">
        <f>'001 Cozumel'!Z30+'002 Felipe Carrillo Puerto'!Z30+'003 Isla Mujeres'!Z30+'004 Othón P. Blanco'!Z30+'005 Benito Juárez'!Z30+'006 José María Morelos'!Z30+'007 Lázaro Cárdenas'!Z30+'008 Playa del Carmen'!Z30+'009 Tulum'!Z30+'010 Bacalar'!Z30+'011 Puerto Morelos'!Z30-'Quintana Roo'!Z30</f>
        <v>0</v>
      </c>
      <c r="AA30" s="41">
        <f>'001 Cozumel'!AA30+'002 Felipe Carrillo Puerto'!AA30+'003 Isla Mujeres'!AA30+'004 Othón P. Blanco'!AA30+'005 Benito Juárez'!AA30+'006 José María Morelos'!AA30+'007 Lázaro Cárdenas'!AA30+'008 Playa del Carmen'!AA30+'009 Tulum'!AA30+'010 Bacalar'!AA30+'011 Puerto Morelos'!AA30-'Quintana Roo'!AA30</f>
        <v>0</v>
      </c>
      <c r="AB30" s="41">
        <f>'001 Cozumel'!AB30+'002 Felipe Carrillo Puerto'!AB30+'003 Isla Mujeres'!AB30+'004 Othón P. Blanco'!AB30+'005 Benito Juárez'!AB30+'006 José María Morelos'!AB30+'007 Lázaro Cárdenas'!AB30+'008 Playa del Carmen'!AB30+'009 Tulum'!AB30+'010 Bacalar'!AB30+'011 Puerto Morelos'!AB30-'Quintana Roo'!AB30</f>
        <v>0</v>
      </c>
      <c r="AC30" s="44">
        <f>'001 Cozumel'!AC30+'002 Felipe Carrillo Puerto'!AC30+'003 Isla Mujeres'!AC30+'004 Othón P. Blanco'!AC30+'005 Benito Juárez'!AC30+'006 José María Morelos'!AC30+'007 Lázaro Cárdenas'!AC30+'008 Playa del Carmen'!AC30+'009 Tulum'!AC30+'010 Bacalar'!AC30+'011 Puerto Morelos'!AC30-'Quintana Roo'!AC30</f>
        <v>0</v>
      </c>
      <c r="AE30" s="3" t="s">
        <v>15</v>
      </c>
      <c r="AF30" s="41">
        <f>IFERROR('Quintana Roo'!AF30-('001 Cozumel'!B30+'002 Felipe Carrillo Puerto'!B30+'003 Isla Mujeres'!B30+'004 Othón P. Blanco'!B30+'005 Benito Juárez'!B30+'006 José María Morelos'!B30+'007 Lázaro Cárdenas'!B30+'008 Playa del Carmen'!B30+'009 Tulum'!B30+'010 Bacalar'!B30+'011 Puerto Morelos'!B30)/('001 Cozumel'!Q30+'002 Felipe Carrillo Puerto'!Q30+'003 Isla Mujeres'!Q30+'004 Othón P. Blanco'!Q30+'005 Benito Juárez'!Q30+'006 José María Morelos'!Q30+'007 Lázaro Cárdenas'!Q30+'008 Playa del Carmen'!Q30+'009 Tulum'!Q30+'010 Bacalar'!Q30+'011 Puerto Morelos'!Q30),0)</f>
        <v>0</v>
      </c>
      <c r="AG30" s="41">
        <f>IFERROR('Quintana Roo'!AG30-('001 Cozumel'!C30+'002 Felipe Carrillo Puerto'!C30+'003 Isla Mujeres'!C30+'004 Othón P. Blanco'!C30+'005 Benito Juárez'!C30+'006 José María Morelos'!C30+'007 Lázaro Cárdenas'!C30+'008 Playa del Carmen'!C30+'009 Tulum'!C30+'010 Bacalar'!C30+'011 Puerto Morelos'!C30)/('001 Cozumel'!R30+'002 Felipe Carrillo Puerto'!R30+'003 Isla Mujeres'!R30+'004 Othón P. Blanco'!R30+'005 Benito Juárez'!R30+'006 José María Morelos'!R30+'007 Lázaro Cárdenas'!R30+'008 Playa del Carmen'!R30+'009 Tulum'!R30+'010 Bacalar'!R30+'011 Puerto Morelos'!R30),0)</f>
        <v>0</v>
      </c>
      <c r="AH30" s="41">
        <f>IFERROR('Quintana Roo'!AH30-('001 Cozumel'!D30+'002 Felipe Carrillo Puerto'!D30+'003 Isla Mujeres'!D30+'004 Othón P. Blanco'!D30+'005 Benito Juárez'!D30+'006 José María Morelos'!D30+'007 Lázaro Cárdenas'!D30+'008 Playa del Carmen'!D30+'009 Tulum'!D30+'010 Bacalar'!D30+'011 Puerto Morelos'!D30)/('001 Cozumel'!S30+'002 Felipe Carrillo Puerto'!S30+'003 Isla Mujeres'!S30+'004 Othón P. Blanco'!S30+'005 Benito Juárez'!S30+'006 José María Morelos'!S30+'007 Lázaro Cárdenas'!S30+'008 Playa del Carmen'!S30+'009 Tulum'!S30+'010 Bacalar'!S30+'011 Puerto Morelos'!S30),0)</f>
        <v>0</v>
      </c>
      <c r="AI30" s="41">
        <f>IFERROR('Quintana Roo'!AI30-('001 Cozumel'!E30+'002 Felipe Carrillo Puerto'!E30+'003 Isla Mujeres'!E30+'004 Othón P. Blanco'!E30+'005 Benito Juárez'!E30+'006 José María Morelos'!E30+'007 Lázaro Cárdenas'!E30+'008 Playa del Carmen'!E30+'009 Tulum'!E30+'010 Bacalar'!E30+'011 Puerto Morelos'!E30)/('001 Cozumel'!T30+'002 Felipe Carrillo Puerto'!T30+'003 Isla Mujeres'!T30+'004 Othón P. Blanco'!T30+'005 Benito Juárez'!T30+'006 José María Morelos'!T30+'007 Lázaro Cárdenas'!T30+'008 Playa del Carmen'!T30+'009 Tulum'!T30+'010 Bacalar'!T30+'011 Puerto Morelos'!T30),0)</f>
        <v>0</v>
      </c>
      <c r="AJ30" s="41">
        <f>IFERROR('Quintana Roo'!AJ30-('001 Cozumel'!F30+'002 Felipe Carrillo Puerto'!F30+'003 Isla Mujeres'!F30+'004 Othón P. Blanco'!F30+'005 Benito Juárez'!F30+'006 José María Morelos'!F30+'007 Lázaro Cárdenas'!F30+'008 Playa del Carmen'!F30+'009 Tulum'!F30+'010 Bacalar'!F30+'011 Puerto Morelos'!F30)/('001 Cozumel'!U30+'002 Felipe Carrillo Puerto'!U30+'003 Isla Mujeres'!U30+'004 Othón P. Blanco'!U30+'005 Benito Juárez'!U30+'006 José María Morelos'!U30+'007 Lázaro Cárdenas'!U30+'008 Playa del Carmen'!U30+'009 Tulum'!U30+'010 Bacalar'!U30+'011 Puerto Morelos'!U30),0)</f>
        <v>0</v>
      </c>
      <c r="AK30" s="41">
        <f>IFERROR('Quintana Roo'!AK30-('001 Cozumel'!G30+'002 Felipe Carrillo Puerto'!G30+'003 Isla Mujeres'!G30+'004 Othón P. Blanco'!G30+'005 Benito Juárez'!G30+'006 José María Morelos'!G30+'007 Lázaro Cárdenas'!G30+'008 Playa del Carmen'!G30+'009 Tulum'!G30+'010 Bacalar'!G30+'011 Puerto Morelos'!G30)/('001 Cozumel'!V30+'002 Felipe Carrillo Puerto'!V30+'003 Isla Mujeres'!V30+'004 Othón P. Blanco'!V30+'005 Benito Juárez'!V30+'006 José María Morelos'!V30+'007 Lázaro Cárdenas'!V30+'008 Playa del Carmen'!V30+'009 Tulum'!V30+'010 Bacalar'!V30+'011 Puerto Morelos'!V30),0)</f>
        <v>-4.5474735088646412E-13</v>
      </c>
      <c r="AL30" s="41">
        <f>IFERROR('Quintana Roo'!AL30-('001 Cozumel'!H30+'002 Felipe Carrillo Puerto'!H30+'003 Isla Mujeres'!H30+'004 Othón P. Blanco'!H30+'005 Benito Juárez'!H30+'006 José María Morelos'!H30+'007 Lázaro Cárdenas'!H30+'008 Playa del Carmen'!H30+'009 Tulum'!H30+'010 Bacalar'!H30+'011 Puerto Morelos'!H30)/('001 Cozumel'!W30+'002 Felipe Carrillo Puerto'!W30+'003 Isla Mujeres'!W30+'004 Othón P. Blanco'!W30+'005 Benito Juárez'!W30+'006 José María Morelos'!W30+'007 Lázaro Cárdenas'!W30+'008 Playa del Carmen'!W30+'009 Tulum'!W30+'010 Bacalar'!W30+'011 Puerto Morelos'!W30),0)</f>
        <v>1.1368683772161603E-13</v>
      </c>
      <c r="AM30" s="41">
        <f>IFERROR('Quintana Roo'!AM30-('001 Cozumel'!I30+'002 Felipe Carrillo Puerto'!I30+'003 Isla Mujeres'!I30+'004 Othón P. Blanco'!I30+'005 Benito Juárez'!I30+'006 José María Morelos'!I30+'007 Lázaro Cárdenas'!I30+'008 Playa del Carmen'!I30+'009 Tulum'!I30+'010 Bacalar'!I30+'011 Puerto Morelos'!I30)/('001 Cozumel'!X30+'002 Felipe Carrillo Puerto'!X30+'003 Isla Mujeres'!X30+'004 Othón P. Blanco'!X30+'005 Benito Juárez'!X30+'006 José María Morelos'!X30+'007 Lázaro Cárdenas'!X30+'008 Playa del Carmen'!X30+'009 Tulum'!X30+'010 Bacalar'!X30+'011 Puerto Morelos'!X30),0)</f>
        <v>0</v>
      </c>
      <c r="AN30" s="41">
        <f>IFERROR('Quintana Roo'!AN30-('001 Cozumel'!J30+'002 Felipe Carrillo Puerto'!J30+'003 Isla Mujeres'!J30+'004 Othón P. Blanco'!J30+'005 Benito Juárez'!J30+'006 José María Morelos'!J30+'007 Lázaro Cárdenas'!J30+'008 Playa del Carmen'!J30+'009 Tulum'!J30+'010 Bacalar'!J30+'011 Puerto Morelos'!J30)/('001 Cozumel'!Y30+'002 Felipe Carrillo Puerto'!Y30+'003 Isla Mujeres'!Y30+'004 Othón P. Blanco'!Y30+'005 Benito Juárez'!Y30+'006 José María Morelos'!Y30+'007 Lázaro Cárdenas'!Y30+'008 Playa del Carmen'!Y30+'009 Tulum'!Y30+'010 Bacalar'!Y30+'011 Puerto Morelos'!Y30),0)</f>
        <v>0</v>
      </c>
      <c r="AO30" s="41">
        <f>IFERROR('Quintana Roo'!AO30-('001 Cozumel'!K30+'002 Felipe Carrillo Puerto'!K30+'003 Isla Mujeres'!K30+'004 Othón P. Blanco'!K30+'005 Benito Juárez'!K30+'006 José María Morelos'!K30+'007 Lázaro Cárdenas'!K30+'008 Playa del Carmen'!K30+'009 Tulum'!K30+'010 Bacalar'!K30+'011 Puerto Morelos'!K30)/('001 Cozumel'!Z30+'002 Felipe Carrillo Puerto'!Z30+'003 Isla Mujeres'!Z30+'004 Othón P. Blanco'!Z30+'005 Benito Juárez'!Z30+'006 José María Morelos'!Z30+'007 Lázaro Cárdenas'!Z30+'008 Playa del Carmen'!Z30+'009 Tulum'!Z30+'010 Bacalar'!Z30+'011 Puerto Morelos'!Z30),0)</f>
        <v>0</v>
      </c>
      <c r="AP30" s="43">
        <f>IFERROR('Quintana Roo'!AP30-('001 Cozumel'!L30+'002 Felipe Carrillo Puerto'!L30+'003 Isla Mujeres'!L30+'004 Othón P. Blanco'!L30+'005 Benito Juárez'!L30+'006 José María Morelos'!L30+'007 Lázaro Cárdenas'!L30+'008 Playa del Carmen'!L30+'009 Tulum'!L30+'010 Bacalar'!L30+'011 Puerto Morelos'!L30)/('001 Cozumel'!AA30+'002 Felipe Carrillo Puerto'!AA30+'003 Isla Mujeres'!AA30+'004 Othón P. Blanco'!AA30+'005 Benito Juárez'!AA30+'006 José María Morelos'!AA30+'007 Lázaro Cárdenas'!AA30+'008 Playa del Carmen'!AA30+'009 Tulum'!AA30+'010 Bacalar'!AA30+'011 Puerto Morelos'!AA30),0)</f>
        <v>0</v>
      </c>
      <c r="AQ30" s="43">
        <f>IFERROR('Quintana Roo'!AQ30-('001 Cozumel'!M30+'002 Felipe Carrillo Puerto'!M30+'003 Isla Mujeres'!M30+'004 Othón P. Blanco'!M30+'005 Benito Juárez'!M30+'006 José María Morelos'!M30+'007 Lázaro Cárdenas'!M30+'008 Playa del Carmen'!M30+'009 Tulum'!M30+'010 Bacalar'!M30+'011 Puerto Morelos'!M30)/('001 Cozumel'!AB30+'002 Felipe Carrillo Puerto'!AB30+'003 Isla Mujeres'!AB30+'004 Othón P. Blanco'!AB30+'005 Benito Juárez'!AB30+'006 José María Morelos'!AB30+'007 Lázaro Cárdenas'!AB30+'008 Playa del Carmen'!AB30+'009 Tulum'!AB30+'010 Bacalar'!AB30+'011 Puerto Morelos'!AB30),0)</f>
        <v>-4.5474735088646412E-13</v>
      </c>
      <c r="AR30" s="42">
        <f>IFERROR('Quintana Roo'!AR30-('001 Cozumel'!N30+'002 Felipe Carrillo Puerto'!N30+'003 Isla Mujeres'!N30+'004 Othón P. Blanco'!N30+'005 Benito Juárez'!N30+'006 José María Morelos'!N30+'007 Lázaro Cárdenas'!N30+'008 Playa del Carmen'!N30+'009 Tulum'!N30+'010 Bacalar'!N30+'011 Puerto Morelos'!N30)/('001 Cozumel'!AC30+'002 Felipe Carrillo Puerto'!AC30+'003 Isla Mujeres'!AC30+'004 Othón P. Blanco'!AC30+'005 Benito Juárez'!AC30+'006 José María Morelos'!AC30+'007 Lázaro Cárdenas'!AC30+'008 Playa del Carmen'!AC30+'009 Tulum'!AC30+'010 Bacalar'!AC30+'011 Puerto Morelos'!AC30),0)</f>
        <v>0</v>
      </c>
      <c r="AU30" s="10" t="s">
        <v>48</v>
      </c>
      <c r="AV30" s="22">
        <f>'005 Benito Juárez'!AC32</f>
        <v>247856</v>
      </c>
      <c r="AW30" s="22">
        <f>'005 Benito Juárez'!N32</f>
        <v>1627455472.9999998</v>
      </c>
    </row>
    <row r="31" spans="1:60" ht="15" customHeight="1" thickBot="1" x14ac:dyDescent="0.3">
      <c r="A31" s="4" t="s">
        <v>16</v>
      </c>
      <c r="B31" s="41">
        <f>'001 Cozumel'!B31+'002 Felipe Carrillo Puerto'!B31+'003 Isla Mujeres'!B31+'004 Othón P. Blanco'!B31+'005 Benito Juárez'!B31+'006 José María Morelos'!B31+'007 Lázaro Cárdenas'!B31+'008 Playa del Carmen'!B31+'009 Tulum'!B31+'010 Bacalar'!B31+'011 Puerto Morelos'!B31-'Quintana Roo'!B31</f>
        <v>0</v>
      </c>
      <c r="C31" s="41">
        <f>'001 Cozumel'!C31+'002 Felipe Carrillo Puerto'!C31+'003 Isla Mujeres'!C31+'004 Othón P. Blanco'!C31+'005 Benito Juárez'!C31+'006 José María Morelos'!C31+'007 Lázaro Cárdenas'!C31+'008 Playa del Carmen'!C31+'009 Tulum'!C31+'010 Bacalar'!C31+'011 Puerto Morelos'!C31-'Quintana Roo'!C31</f>
        <v>2.6226043701171875E-6</v>
      </c>
      <c r="D31" s="41">
        <f>'001 Cozumel'!D31+'002 Felipe Carrillo Puerto'!D31+'003 Isla Mujeres'!D31+'004 Othón P. Blanco'!D31+'005 Benito Juárez'!D31+'006 José María Morelos'!D31+'007 Lázaro Cárdenas'!D31+'008 Playa del Carmen'!D31+'009 Tulum'!D31+'010 Bacalar'!D31+'011 Puerto Morelos'!D31-'Quintana Roo'!D31</f>
        <v>0</v>
      </c>
      <c r="E31" s="41">
        <f>'001 Cozumel'!E31+'002 Felipe Carrillo Puerto'!E31+'003 Isla Mujeres'!E31+'004 Othón P. Blanco'!E31+'005 Benito Juárez'!E31+'006 José María Morelos'!E31+'007 Lázaro Cárdenas'!E31+'008 Playa del Carmen'!E31+'009 Tulum'!E31+'010 Bacalar'!E31+'011 Puerto Morelos'!E31-'Quintana Roo'!E31</f>
        <v>0</v>
      </c>
      <c r="F31" s="41">
        <f>'001 Cozumel'!F31+'002 Felipe Carrillo Puerto'!F31+'003 Isla Mujeres'!F31+'004 Othón P. Blanco'!F31+'005 Benito Juárez'!F31+'006 José María Morelos'!F31+'007 Lázaro Cárdenas'!F31+'008 Playa del Carmen'!F31+'009 Tulum'!F31+'010 Bacalar'!F31+'011 Puerto Morelos'!F31-'Quintana Roo'!F31</f>
        <v>0</v>
      </c>
      <c r="G31" s="41">
        <f>'001 Cozumel'!G31+'002 Felipe Carrillo Puerto'!G31+'003 Isla Mujeres'!G31+'004 Othón P. Blanco'!G31+'005 Benito Juárez'!G31+'006 José María Morelos'!G31+'007 Lázaro Cárdenas'!G31+'008 Playa del Carmen'!G31+'009 Tulum'!G31+'010 Bacalar'!G31+'011 Puerto Morelos'!G31-'Quintana Roo'!G31</f>
        <v>0</v>
      </c>
      <c r="H31" s="41">
        <f>'001 Cozumel'!H31+'002 Felipe Carrillo Puerto'!H31+'003 Isla Mujeres'!H31+'004 Othón P. Blanco'!H31+'005 Benito Juárez'!H31+'006 José María Morelos'!H31+'007 Lázaro Cárdenas'!H31+'008 Playa del Carmen'!H31+'009 Tulum'!H31+'010 Bacalar'!H31+'011 Puerto Morelos'!H31-'Quintana Roo'!H31</f>
        <v>0</v>
      </c>
      <c r="I31" s="41">
        <f>'001 Cozumel'!I31+'002 Felipe Carrillo Puerto'!I31+'003 Isla Mujeres'!I31+'004 Othón P. Blanco'!I31+'005 Benito Juárez'!I31+'006 José María Morelos'!I31+'007 Lázaro Cárdenas'!I31+'008 Playa del Carmen'!I31+'009 Tulum'!I31+'010 Bacalar'!I31+'011 Puerto Morelos'!I31-'Quintana Roo'!I31</f>
        <v>0</v>
      </c>
      <c r="J31" s="41">
        <f>'001 Cozumel'!J31+'002 Felipe Carrillo Puerto'!J31+'003 Isla Mujeres'!J31+'004 Othón P. Blanco'!J31+'005 Benito Juárez'!J31+'006 José María Morelos'!J31+'007 Lázaro Cárdenas'!J31+'008 Playa del Carmen'!J31+'009 Tulum'!J31+'010 Bacalar'!J31+'011 Puerto Morelos'!J31-'Quintana Roo'!J31</f>
        <v>0</v>
      </c>
      <c r="K31" s="41">
        <f>'001 Cozumel'!K31+'002 Felipe Carrillo Puerto'!K31+'003 Isla Mujeres'!K31+'004 Othón P. Blanco'!K31+'005 Benito Juárez'!K31+'006 José María Morelos'!K31+'007 Lázaro Cárdenas'!K31+'008 Playa del Carmen'!K31+'009 Tulum'!K31+'010 Bacalar'!K31+'011 Puerto Morelos'!K31-'Quintana Roo'!K31</f>
        <v>0</v>
      </c>
      <c r="L31" s="41">
        <f t="shared" ref="L31" si="10">B31+D31+F31+H31+J31</f>
        <v>0</v>
      </c>
      <c r="M31" s="41">
        <f t="shared" ref="M31" si="11">C31+E31+G31+I31+K31</f>
        <v>2.6226043701171875E-6</v>
      </c>
      <c r="N31" s="44">
        <f>L31+M31</f>
        <v>2.6226043701171875E-6</v>
      </c>
      <c r="P31" s="4" t="s">
        <v>16</v>
      </c>
      <c r="Q31" s="41">
        <f>'001 Cozumel'!Q31+'002 Felipe Carrillo Puerto'!Q31+'003 Isla Mujeres'!Q31+'004 Othón P. Blanco'!Q31+'005 Benito Juárez'!Q31+'006 José María Morelos'!Q31+'007 Lázaro Cárdenas'!Q31+'008 Playa del Carmen'!Q31+'009 Tulum'!Q31+'010 Bacalar'!Q31+'011 Puerto Morelos'!Q31-'Quintana Roo'!Q31</f>
        <v>0</v>
      </c>
      <c r="R31" s="41">
        <f>'001 Cozumel'!R31+'002 Felipe Carrillo Puerto'!R31+'003 Isla Mujeres'!R31+'004 Othón P. Blanco'!R31+'005 Benito Juárez'!R31+'006 José María Morelos'!R31+'007 Lázaro Cárdenas'!R31+'008 Playa del Carmen'!R31+'009 Tulum'!R31+'010 Bacalar'!R31+'011 Puerto Morelos'!R31-'Quintana Roo'!R31</f>
        <v>0</v>
      </c>
      <c r="S31" s="41">
        <f>'001 Cozumel'!S31+'002 Felipe Carrillo Puerto'!S31+'003 Isla Mujeres'!S31+'004 Othón P. Blanco'!S31+'005 Benito Juárez'!S31+'006 José María Morelos'!S31+'007 Lázaro Cárdenas'!S31+'008 Playa del Carmen'!S31+'009 Tulum'!S31+'010 Bacalar'!S31+'011 Puerto Morelos'!S31-'Quintana Roo'!S31</f>
        <v>0</v>
      </c>
      <c r="T31" s="41">
        <f>'001 Cozumel'!T31+'002 Felipe Carrillo Puerto'!T31+'003 Isla Mujeres'!T31+'004 Othón P. Blanco'!T31+'005 Benito Juárez'!T31+'006 José María Morelos'!T31+'007 Lázaro Cárdenas'!T31+'008 Playa del Carmen'!T31+'009 Tulum'!T31+'010 Bacalar'!T31+'011 Puerto Morelos'!T31-'Quintana Roo'!T31</f>
        <v>0</v>
      </c>
      <c r="U31" s="41">
        <f>'001 Cozumel'!U31+'002 Felipe Carrillo Puerto'!U31+'003 Isla Mujeres'!U31+'004 Othón P. Blanco'!U31+'005 Benito Juárez'!U31+'006 José María Morelos'!U31+'007 Lázaro Cárdenas'!U31+'008 Playa del Carmen'!U31+'009 Tulum'!U31+'010 Bacalar'!U31+'011 Puerto Morelos'!U31-'Quintana Roo'!U31</f>
        <v>0</v>
      </c>
      <c r="V31" s="41">
        <f>'001 Cozumel'!V31+'002 Felipe Carrillo Puerto'!V31+'003 Isla Mujeres'!V31+'004 Othón P. Blanco'!V31+'005 Benito Juárez'!V31+'006 José María Morelos'!V31+'007 Lázaro Cárdenas'!V31+'008 Playa del Carmen'!V31+'009 Tulum'!V31+'010 Bacalar'!V31+'011 Puerto Morelos'!V31-'Quintana Roo'!V31</f>
        <v>0</v>
      </c>
      <c r="W31" s="41">
        <f>'001 Cozumel'!W31+'002 Felipe Carrillo Puerto'!W31+'003 Isla Mujeres'!W31+'004 Othón P. Blanco'!W31+'005 Benito Juárez'!W31+'006 José María Morelos'!W31+'007 Lázaro Cárdenas'!W31+'008 Playa del Carmen'!W31+'009 Tulum'!W31+'010 Bacalar'!W31+'011 Puerto Morelos'!W31-'Quintana Roo'!W31</f>
        <v>0</v>
      </c>
      <c r="X31" s="41">
        <f>'001 Cozumel'!X31+'002 Felipe Carrillo Puerto'!X31+'003 Isla Mujeres'!X31+'004 Othón P. Blanco'!X31+'005 Benito Juárez'!X31+'006 José María Morelos'!X31+'007 Lázaro Cárdenas'!X31+'008 Playa del Carmen'!X31+'009 Tulum'!X31+'010 Bacalar'!X31+'011 Puerto Morelos'!X31-'Quintana Roo'!X31</f>
        <v>0</v>
      </c>
      <c r="Y31" s="41">
        <f>'001 Cozumel'!Y31+'002 Felipe Carrillo Puerto'!Y31+'003 Isla Mujeres'!Y31+'004 Othón P. Blanco'!Y31+'005 Benito Juárez'!Y31+'006 José María Morelos'!Y31+'007 Lázaro Cárdenas'!Y31+'008 Playa del Carmen'!Y31+'009 Tulum'!Y31+'010 Bacalar'!Y31+'011 Puerto Morelos'!Y31-'Quintana Roo'!Y31</f>
        <v>0</v>
      </c>
      <c r="Z31" s="41">
        <f>'001 Cozumel'!Z31+'002 Felipe Carrillo Puerto'!Z31+'003 Isla Mujeres'!Z31+'004 Othón P. Blanco'!Z31+'005 Benito Juárez'!Z31+'006 José María Morelos'!Z31+'007 Lázaro Cárdenas'!Z31+'008 Playa del Carmen'!Z31+'009 Tulum'!Z31+'010 Bacalar'!Z31+'011 Puerto Morelos'!Z31-'Quintana Roo'!Z31</f>
        <v>0</v>
      </c>
      <c r="AA31" s="41">
        <f>'001 Cozumel'!AA31+'002 Felipe Carrillo Puerto'!AA31+'003 Isla Mujeres'!AA31+'004 Othón P. Blanco'!AA31+'005 Benito Juárez'!AA31+'006 José María Morelos'!AA31+'007 Lázaro Cárdenas'!AA31+'008 Playa del Carmen'!AA31+'009 Tulum'!AA31+'010 Bacalar'!AA31+'011 Puerto Morelos'!AA31-'Quintana Roo'!AA31</f>
        <v>0</v>
      </c>
      <c r="AB31" s="41">
        <f>'001 Cozumel'!AB31+'002 Felipe Carrillo Puerto'!AB31+'003 Isla Mujeres'!AB31+'004 Othón P. Blanco'!AB31+'005 Benito Juárez'!AB31+'006 José María Morelos'!AB31+'007 Lázaro Cárdenas'!AB31+'008 Playa del Carmen'!AB31+'009 Tulum'!AB31+'010 Bacalar'!AB31+'011 Puerto Morelos'!AB31-'Quintana Roo'!AB31</f>
        <v>0</v>
      </c>
      <c r="AC31" s="42">
        <f>'001 Cozumel'!AC31+'002 Felipe Carrillo Puerto'!AC31+'003 Isla Mujeres'!AC31+'004 Othón P. Blanco'!AC31+'005 Benito Juárez'!AC31+'006 José María Morelos'!AC31+'007 Lázaro Cárdenas'!AC31+'008 Playa del Carmen'!AC31+'009 Tulum'!AC31+'010 Bacalar'!AC31+'011 Puerto Morelos'!AC31-'Quintana Roo'!AC31</f>
        <v>0</v>
      </c>
      <c r="AE31" s="4" t="s">
        <v>16</v>
      </c>
      <c r="AF31" s="41">
        <f>IFERROR('Quintana Roo'!AF31-('001 Cozumel'!B31+'002 Felipe Carrillo Puerto'!B31+'003 Isla Mujeres'!B31+'004 Othón P. Blanco'!B31+'005 Benito Juárez'!B31+'006 José María Morelos'!B31+'007 Lázaro Cárdenas'!B31+'008 Playa del Carmen'!B31+'009 Tulum'!B31+'010 Bacalar'!B31+'011 Puerto Morelos'!B31)/('001 Cozumel'!Q31+'002 Felipe Carrillo Puerto'!Q31+'003 Isla Mujeres'!Q31+'004 Othón P. Blanco'!Q31+'005 Benito Juárez'!Q31+'006 José María Morelos'!Q31+'007 Lázaro Cárdenas'!Q31+'008 Playa del Carmen'!Q31+'009 Tulum'!Q31+'010 Bacalar'!Q31+'011 Puerto Morelos'!Q31),0)</f>
        <v>1.8189894035458565E-12</v>
      </c>
      <c r="AG31" s="41">
        <f>IFERROR('Quintana Roo'!AG31-('001 Cozumel'!C31+'002 Felipe Carrillo Puerto'!C31+'003 Isla Mujeres'!C31+'004 Othón P. Blanco'!C31+'005 Benito Juárez'!C31+'006 José María Morelos'!C31+'007 Lázaro Cárdenas'!C31+'008 Playa del Carmen'!C31+'009 Tulum'!C31+'010 Bacalar'!C31+'011 Puerto Morelos'!C31)/('001 Cozumel'!R31+'002 Felipe Carrillo Puerto'!R31+'003 Isla Mujeres'!R31+'004 Othón P. Blanco'!R31+'005 Benito Juárez'!R31+'006 José María Morelos'!R31+'007 Lázaro Cárdenas'!R31+'008 Playa del Carmen'!R31+'009 Tulum'!R31+'010 Bacalar'!R31+'011 Puerto Morelos'!R31),0)</f>
        <v>-1.1823431123048067E-11</v>
      </c>
      <c r="AH31" s="41">
        <f>IFERROR('Quintana Roo'!AH31-('001 Cozumel'!D31+'002 Felipe Carrillo Puerto'!D31+'003 Isla Mujeres'!D31+'004 Othón P. Blanco'!D31+'005 Benito Juárez'!D31+'006 José María Morelos'!D31+'007 Lázaro Cárdenas'!D31+'008 Playa del Carmen'!D31+'009 Tulum'!D31+'010 Bacalar'!D31+'011 Puerto Morelos'!D31)/('001 Cozumel'!S31+'002 Felipe Carrillo Puerto'!S31+'003 Isla Mujeres'!S31+'004 Othón P. Blanco'!S31+'005 Benito Juárez'!S31+'006 José María Morelos'!S31+'007 Lázaro Cárdenas'!S31+'008 Playa del Carmen'!S31+'009 Tulum'!S31+'010 Bacalar'!S31+'011 Puerto Morelos'!S31),0)</f>
        <v>0</v>
      </c>
      <c r="AI31" s="41">
        <f>IFERROR('Quintana Roo'!AI31-('001 Cozumel'!E31+'002 Felipe Carrillo Puerto'!E31+'003 Isla Mujeres'!E31+'004 Othón P. Blanco'!E31+'005 Benito Juárez'!E31+'006 José María Morelos'!E31+'007 Lázaro Cárdenas'!E31+'008 Playa del Carmen'!E31+'009 Tulum'!E31+'010 Bacalar'!E31+'011 Puerto Morelos'!E31)/('001 Cozumel'!T31+'002 Felipe Carrillo Puerto'!T31+'003 Isla Mujeres'!T31+'004 Othón P. Blanco'!T31+'005 Benito Juárez'!T31+'006 José María Morelos'!T31+'007 Lázaro Cárdenas'!T31+'008 Playa del Carmen'!T31+'009 Tulum'!T31+'010 Bacalar'!T31+'011 Puerto Morelos'!T31),0)</f>
        <v>1.8189894035458565E-12</v>
      </c>
      <c r="AJ31" s="41">
        <f>IFERROR('Quintana Roo'!AJ31-('001 Cozumel'!F31+'002 Felipe Carrillo Puerto'!F31+'003 Isla Mujeres'!F31+'004 Othón P. Blanco'!F31+'005 Benito Juárez'!F31+'006 José María Morelos'!F31+'007 Lázaro Cárdenas'!F31+'008 Playa del Carmen'!F31+'009 Tulum'!F31+'010 Bacalar'!F31+'011 Puerto Morelos'!F31)/('001 Cozumel'!U31+'002 Felipe Carrillo Puerto'!U31+'003 Isla Mujeres'!U31+'004 Othón P. Blanco'!U31+'005 Benito Juárez'!U31+'006 José María Morelos'!U31+'007 Lázaro Cárdenas'!U31+'008 Playa del Carmen'!U31+'009 Tulum'!U31+'010 Bacalar'!U31+'011 Puerto Morelos'!U31),0)</f>
        <v>0</v>
      </c>
      <c r="AK31" s="41">
        <f>IFERROR('Quintana Roo'!AK31-('001 Cozumel'!G31+'002 Felipe Carrillo Puerto'!G31+'003 Isla Mujeres'!G31+'004 Othón P. Blanco'!G31+'005 Benito Juárez'!G31+'006 José María Morelos'!G31+'007 Lázaro Cárdenas'!G31+'008 Playa del Carmen'!G31+'009 Tulum'!G31+'010 Bacalar'!G31+'011 Puerto Morelos'!G31)/('001 Cozumel'!V31+'002 Felipe Carrillo Puerto'!V31+'003 Isla Mujeres'!V31+'004 Othón P. Blanco'!V31+'005 Benito Juárez'!V31+'006 José María Morelos'!V31+'007 Lázaro Cárdenas'!V31+'008 Playa del Carmen'!V31+'009 Tulum'!V31+'010 Bacalar'!V31+'011 Puerto Morelos'!V31),0)</f>
        <v>-1.8189894035458565E-12</v>
      </c>
      <c r="AL31" s="41">
        <f>IFERROR('Quintana Roo'!AL31-('001 Cozumel'!H31+'002 Felipe Carrillo Puerto'!H31+'003 Isla Mujeres'!H31+'004 Othón P. Blanco'!H31+'005 Benito Juárez'!H31+'006 José María Morelos'!H31+'007 Lázaro Cárdenas'!H31+'008 Playa del Carmen'!H31+'009 Tulum'!H31+'010 Bacalar'!H31+'011 Puerto Morelos'!H31)/('001 Cozumel'!W31+'002 Felipe Carrillo Puerto'!W31+'003 Isla Mujeres'!W31+'004 Othón P. Blanco'!W31+'005 Benito Juárez'!W31+'006 José María Morelos'!W31+'007 Lázaro Cárdenas'!W31+'008 Playa del Carmen'!W31+'009 Tulum'!W31+'010 Bacalar'!W31+'011 Puerto Morelos'!W31),0)</f>
        <v>1.3642420526593924E-12</v>
      </c>
      <c r="AM31" s="41">
        <f>IFERROR('Quintana Roo'!AM31-('001 Cozumel'!I31+'002 Felipe Carrillo Puerto'!I31+'003 Isla Mujeres'!I31+'004 Othón P. Blanco'!I31+'005 Benito Juárez'!I31+'006 José María Morelos'!I31+'007 Lázaro Cárdenas'!I31+'008 Playa del Carmen'!I31+'009 Tulum'!I31+'010 Bacalar'!I31+'011 Puerto Morelos'!I31)/('001 Cozumel'!X31+'002 Felipe Carrillo Puerto'!X31+'003 Isla Mujeres'!X31+'004 Othón P. Blanco'!X31+'005 Benito Juárez'!X31+'006 José María Morelos'!X31+'007 Lázaro Cárdenas'!X31+'008 Playa del Carmen'!X31+'009 Tulum'!X31+'010 Bacalar'!X31+'011 Puerto Morelos'!X31),0)</f>
        <v>0</v>
      </c>
      <c r="AN31" s="41">
        <f>IFERROR('Quintana Roo'!AN31-('001 Cozumel'!J31+'002 Felipe Carrillo Puerto'!J31+'003 Isla Mujeres'!J31+'004 Othón P. Blanco'!J31+'005 Benito Juárez'!J31+'006 José María Morelos'!J31+'007 Lázaro Cárdenas'!J31+'008 Playa del Carmen'!J31+'009 Tulum'!J31+'010 Bacalar'!J31+'011 Puerto Morelos'!J31)/('001 Cozumel'!Y31+'002 Felipe Carrillo Puerto'!Y31+'003 Isla Mujeres'!Y31+'004 Othón P. Blanco'!Y31+'005 Benito Juárez'!Y31+'006 José María Morelos'!Y31+'007 Lázaro Cárdenas'!Y31+'008 Playa del Carmen'!Y31+'009 Tulum'!Y31+'010 Bacalar'!Y31+'011 Puerto Morelos'!Y31),0)</f>
        <v>0</v>
      </c>
      <c r="AO31" s="41">
        <f>IFERROR('Quintana Roo'!AO31-('001 Cozumel'!K31+'002 Felipe Carrillo Puerto'!K31+'003 Isla Mujeres'!K31+'004 Othón P. Blanco'!K31+'005 Benito Juárez'!K31+'006 José María Morelos'!K31+'007 Lázaro Cárdenas'!K31+'008 Playa del Carmen'!K31+'009 Tulum'!K31+'010 Bacalar'!K31+'011 Puerto Morelos'!K31)/('001 Cozumel'!Z31+'002 Felipe Carrillo Puerto'!Z31+'003 Isla Mujeres'!Z31+'004 Othón P. Blanco'!Z31+'005 Benito Juárez'!Z31+'006 José María Morelos'!Z31+'007 Lázaro Cárdenas'!Z31+'008 Playa del Carmen'!Z31+'009 Tulum'!Z31+'010 Bacalar'!Z31+'011 Puerto Morelos'!Z31),0)</f>
        <v>0</v>
      </c>
      <c r="AP31" s="43">
        <f>IFERROR('Quintana Roo'!AP31-('001 Cozumel'!L31+'002 Felipe Carrillo Puerto'!L31+'003 Isla Mujeres'!L31+'004 Othón P. Blanco'!L31+'005 Benito Juárez'!L31+'006 José María Morelos'!L31+'007 Lázaro Cárdenas'!L31+'008 Playa del Carmen'!L31+'009 Tulum'!L31+'010 Bacalar'!L31+'011 Puerto Morelos'!L31)/('001 Cozumel'!AA31+'002 Felipe Carrillo Puerto'!AA31+'003 Isla Mujeres'!AA31+'004 Othón P. Blanco'!AA31+'005 Benito Juárez'!AA31+'006 José María Morelos'!AA31+'007 Lázaro Cárdenas'!AA31+'008 Playa del Carmen'!AA31+'009 Tulum'!AA31+'010 Bacalar'!AA31+'011 Puerto Morelos'!AA31),0)</f>
        <v>9.0949470177292824E-13</v>
      </c>
      <c r="AQ31" s="43">
        <f>IFERROR('Quintana Roo'!AQ31-('001 Cozumel'!M31+'002 Felipe Carrillo Puerto'!M31+'003 Isla Mujeres'!M31+'004 Othón P. Blanco'!M31+'005 Benito Juárez'!M31+'006 José María Morelos'!M31+'007 Lázaro Cárdenas'!M31+'008 Playa del Carmen'!M31+'009 Tulum'!M31+'010 Bacalar'!M31+'011 Puerto Morelos'!M31)/('001 Cozumel'!AB31+'002 Felipe Carrillo Puerto'!AB31+'003 Isla Mujeres'!AB31+'004 Othón P. Blanco'!AB31+'005 Benito Juárez'!AB31+'006 José María Morelos'!AB31+'007 Lázaro Cárdenas'!AB31+'008 Playa del Carmen'!AB31+'009 Tulum'!AB31+'010 Bacalar'!AB31+'011 Puerto Morelos'!AB31),0)</f>
        <v>-1.0004441719502211E-11</v>
      </c>
      <c r="AR31" s="42">
        <f>IFERROR('Quintana Roo'!AR31-('001 Cozumel'!N31+'002 Felipe Carrillo Puerto'!N31+'003 Isla Mujeres'!N31+'004 Othón P. Blanco'!N31+'005 Benito Juárez'!N31+'006 José María Morelos'!N31+'007 Lázaro Cárdenas'!N31+'008 Playa del Carmen'!N31+'009 Tulum'!N31+'010 Bacalar'!N31+'011 Puerto Morelos'!N31)/('001 Cozumel'!AC31+'002 Felipe Carrillo Puerto'!AC31+'003 Isla Mujeres'!AC31+'004 Othón P. Blanco'!AC31+'005 Benito Juárez'!AC31+'006 José María Morelos'!AC31+'007 Lázaro Cárdenas'!AC31+'008 Playa del Carmen'!AC31+'009 Tulum'!AC31+'010 Bacalar'!AC31+'011 Puerto Morelos'!AC31),0)</f>
        <v>-5.4569682106375694E-12</v>
      </c>
      <c r="AU31" s="10" t="s">
        <v>49</v>
      </c>
      <c r="AV31" s="22">
        <f>'006 José María Morelos'!AC32</f>
        <v>29720</v>
      </c>
      <c r="AW31" s="22">
        <f>'006 José María Morelos'!N32</f>
        <v>92594492.000000015</v>
      </c>
    </row>
    <row r="32" spans="1:60" ht="15" customHeight="1" thickBot="1" x14ac:dyDescent="0.3">
      <c r="A32" s="5" t="s">
        <v>0</v>
      </c>
      <c r="B32" s="63">
        <f>B31+C31</f>
        <v>2.6226043701171875E-6</v>
      </c>
      <c r="C32" s="64"/>
      <c r="D32" s="63">
        <f>D31+E31</f>
        <v>0</v>
      </c>
      <c r="E32" s="64"/>
      <c r="F32" s="63">
        <f>F31+G31</f>
        <v>0</v>
      </c>
      <c r="G32" s="64"/>
      <c r="H32" s="63">
        <f>H31+I31</f>
        <v>0</v>
      </c>
      <c r="I32" s="64"/>
      <c r="J32" s="63">
        <f>J31+K31</f>
        <v>0</v>
      </c>
      <c r="K32" s="64"/>
      <c r="L32" s="63">
        <f>L31+M31</f>
        <v>2.6226043701171875E-6</v>
      </c>
      <c r="M32" s="67"/>
      <c r="N32" s="39">
        <f>B32+D32+F32+H32+J32</f>
        <v>2.6226043701171875E-6</v>
      </c>
      <c r="P32" s="5" t="s">
        <v>0</v>
      </c>
      <c r="Q32" s="63">
        <f>Q31+R31</f>
        <v>0</v>
      </c>
      <c r="R32" s="64"/>
      <c r="S32" s="63">
        <f>S31+T31</f>
        <v>0</v>
      </c>
      <c r="T32" s="64"/>
      <c r="U32" s="63">
        <f>U31+V31</f>
        <v>0</v>
      </c>
      <c r="V32" s="64"/>
      <c r="W32" s="63">
        <f>W31+X31</f>
        <v>0</v>
      </c>
      <c r="X32" s="64"/>
      <c r="Y32" s="63">
        <f>Y31+Z31</f>
        <v>0</v>
      </c>
      <c r="Z32" s="64"/>
      <c r="AA32" s="63">
        <f>AA31+AB31</f>
        <v>0</v>
      </c>
      <c r="AB32" s="64"/>
      <c r="AC32" s="40">
        <f>Q32+S32+U32+W32+Y32</f>
        <v>0</v>
      </c>
      <c r="AE32" s="5" t="s">
        <v>0</v>
      </c>
      <c r="AF32" s="65">
        <f>AVERAGE(AF27:AG31)</f>
        <v>-2.2282620193436743E-12</v>
      </c>
      <c r="AG32" s="66"/>
      <c r="AH32" s="65">
        <f>AVERAGE(AH27:AI31)</f>
        <v>3.6379788070917132E-13</v>
      </c>
      <c r="AI32" s="66"/>
      <c r="AJ32" s="65">
        <f>AVERAGE(AJ27:AK31)</f>
        <v>3.1832314562052486E-13</v>
      </c>
      <c r="AK32" s="66"/>
      <c r="AL32" s="65">
        <f>AVERAGE(AL27:AM31)</f>
        <v>4.2064129956997933E-13</v>
      </c>
      <c r="AM32" s="66"/>
      <c r="AN32" s="65">
        <f>AVERAGE(AN27:AO31)</f>
        <v>0</v>
      </c>
      <c r="AO32" s="66"/>
      <c r="AP32" s="65">
        <f>AVERAGE(AP27:AQ31)</f>
        <v>-1.7280399333685636E-12</v>
      </c>
      <c r="AQ32" s="66"/>
      <c r="AR32" s="32">
        <f>IFERROR('Quintana Roo'!AR32-('001 Cozumel'!N32+'002 Felipe Carrillo Puerto'!N32+'003 Isla Mujeres'!N32+'004 Othón P. Blanco'!N32+'005 Benito Juárez'!N32+'006 José María Morelos'!N32+'007 Lázaro Cárdenas'!N32+'008 Playa del Carmen'!N32+'009 Tulum'!N32+'010 Bacalar'!N32+'011 Puerto Morelos'!N32)/('001 Cozumel'!AC32+'002 Felipe Carrillo Puerto'!AC32+'003 Isla Mujeres'!AC32+'004 Othón P. Blanco'!AC32+'005 Benito Juárez'!AC32+'006 José María Morelos'!AC32+'007 Lázaro Cárdenas'!AC32+'008 Playa del Carmen'!AC32+'009 Tulum'!AC32+'010 Bacalar'!AC32+'011 Puerto Morelos'!AC32),0)</f>
        <v>-5.4569682106375694E-12</v>
      </c>
      <c r="AU32" s="10" t="s">
        <v>50</v>
      </c>
      <c r="AV32" s="22">
        <f>'007 Lázaro Cárdenas'!AC32</f>
        <v>2436</v>
      </c>
      <c r="AW32" s="22">
        <f>'007 Lázaro Cárdenas'!N32</f>
        <v>11461380</v>
      </c>
    </row>
    <row r="33" spans="1:49" ht="15" customHeight="1" x14ac:dyDescent="0.25">
      <c r="AU33" s="10" t="s">
        <v>51</v>
      </c>
      <c r="AV33" s="22">
        <f>'008 Playa del Carmen'!AC32</f>
        <v>78077</v>
      </c>
      <c r="AW33" s="22">
        <f>'008 Playa del Carmen'!N32</f>
        <v>537303804</v>
      </c>
    </row>
    <row r="34" spans="1:49" ht="23.25" customHeight="1" thickBot="1" x14ac:dyDescent="0.3">
      <c r="A34" s="33" t="s">
        <v>33</v>
      </c>
      <c r="P34" s="33" t="s">
        <v>30</v>
      </c>
      <c r="AE34" s="33" t="s">
        <v>36</v>
      </c>
      <c r="AU34" s="10" t="s">
        <v>52</v>
      </c>
      <c r="AV34" s="22">
        <f>'009 Tulum'!AC32</f>
        <v>15713</v>
      </c>
      <c r="AW34" s="22">
        <f>'009 Tulum'!N32</f>
        <v>93078237</v>
      </c>
    </row>
    <row r="35" spans="1:49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  <c r="AU35" s="10" t="s">
        <v>53</v>
      </c>
      <c r="AV35" s="22">
        <f>'010 Bacalar'!AC32</f>
        <v>13514</v>
      </c>
      <c r="AW35" s="22">
        <f>'010 Bacalar'!N32</f>
        <v>27116849.999999996</v>
      </c>
    </row>
    <row r="36" spans="1:49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  <c r="AU36" s="10" t="s">
        <v>54</v>
      </c>
      <c r="AV36" s="22">
        <f>'011 Puerto Morelos'!AC32</f>
        <v>3318</v>
      </c>
      <c r="AW36" s="22">
        <f>'011 Puerto Morelos'!N32</f>
        <v>23963544</v>
      </c>
    </row>
    <row r="37" spans="1:49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  <c r="AU37" s="10" t="s">
        <v>55</v>
      </c>
      <c r="AV37" s="22">
        <f>'Quintana Roo'!AC32</f>
        <v>529298</v>
      </c>
      <c r="AW37" s="22">
        <f>'Quintana Roo'!N32</f>
        <v>3135285510.9999971</v>
      </c>
    </row>
    <row r="38" spans="1:49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9" ht="15" customHeight="1" thickBot="1" x14ac:dyDescent="0.3">
      <c r="A39" s="3" t="s">
        <v>12</v>
      </c>
      <c r="B39" s="41">
        <f>'001 Cozumel'!B39+'002 Felipe Carrillo Puerto'!B39+'003 Isla Mujeres'!B39+'004 Othón P. Blanco'!B39+'005 Benito Juárez'!B39+'006 José María Morelos'!B39+'007 Lázaro Cárdenas'!B39+'008 Playa del Carmen'!B39+'009 Tulum'!B39+'010 Bacalar'!B39+'011 Puerto Morelos'!B39-'Quintana Roo'!B39</f>
        <v>0</v>
      </c>
      <c r="C39" s="41">
        <f>'001 Cozumel'!C39+'002 Felipe Carrillo Puerto'!C39+'003 Isla Mujeres'!C39+'004 Othón P. Blanco'!C39+'005 Benito Juárez'!C39+'006 José María Morelos'!C39+'007 Lázaro Cárdenas'!C39+'008 Playa del Carmen'!C39+'009 Tulum'!C39+'010 Bacalar'!C39+'011 Puerto Morelos'!C39-'Quintana Roo'!C39</f>
        <v>0</v>
      </c>
      <c r="D39" s="41">
        <f>'001 Cozumel'!D39+'002 Felipe Carrillo Puerto'!D39+'003 Isla Mujeres'!D39+'004 Othón P. Blanco'!D39+'005 Benito Juárez'!D39+'006 José María Morelos'!D39+'007 Lázaro Cárdenas'!D39+'008 Playa del Carmen'!D39+'009 Tulum'!D39+'010 Bacalar'!D39+'011 Puerto Morelos'!D39-'Quintana Roo'!D39</f>
        <v>0</v>
      </c>
      <c r="E39" s="41">
        <f>'001 Cozumel'!E39+'002 Felipe Carrillo Puerto'!E39+'003 Isla Mujeres'!E39+'004 Othón P. Blanco'!E39+'005 Benito Juárez'!E39+'006 José María Morelos'!E39+'007 Lázaro Cárdenas'!E39+'008 Playa del Carmen'!E39+'009 Tulum'!E39+'010 Bacalar'!E39+'011 Puerto Morelos'!E39-'Quintana Roo'!E39</f>
        <v>0</v>
      </c>
      <c r="F39" s="41">
        <f>'001 Cozumel'!F39+'002 Felipe Carrillo Puerto'!F39+'003 Isla Mujeres'!F39+'004 Othón P. Blanco'!F39+'005 Benito Juárez'!F39+'006 José María Morelos'!F39+'007 Lázaro Cárdenas'!F39+'008 Playa del Carmen'!F39+'009 Tulum'!F39+'010 Bacalar'!F39+'011 Puerto Morelos'!F39-'Quintana Roo'!F39</f>
        <v>0</v>
      </c>
      <c r="G39" s="41">
        <f>'001 Cozumel'!G39+'002 Felipe Carrillo Puerto'!G39+'003 Isla Mujeres'!G39+'004 Othón P. Blanco'!G39+'005 Benito Juárez'!G39+'006 José María Morelos'!G39+'007 Lázaro Cárdenas'!G39+'008 Playa del Carmen'!G39+'009 Tulum'!G39+'010 Bacalar'!G39+'011 Puerto Morelos'!G39-'Quintana Roo'!G39</f>
        <v>0</v>
      </c>
      <c r="H39" s="41">
        <f>'001 Cozumel'!H39+'002 Felipe Carrillo Puerto'!H39+'003 Isla Mujeres'!H39+'004 Othón P. Blanco'!H39+'005 Benito Juárez'!H39+'006 José María Morelos'!H39+'007 Lázaro Cárdenas'!H39+'008 Playa del Carmen'!H39+'009 Tulum'!H39+'010 Bacalar'!H39+'011 Puerto Morelos'!H39-'Quintana Roo'!H39</f>
        <v>0</v>
      </c>
      <c r="I39" s="41">
        <f>'001 Cozumel'!I39+'002 Felipe Carrillo Puerto'!I39+'003 Isla Mujeres'!I39+'004 Othón P. Blanco'!I39+'005 Benito Juárez'!I39+'006 José María Morelos'!I39+'007 Lázaro Cárdenas'!I39+'008 Playa del Carmen'!I39+'009 Tulum'!I39+'010 Bacalar'!I39+'011 Puerto Morelos'!I39-'Quintana Roo'!I39</f>
        <v>0</v>
      </c>
      <c r="J39" s="41">
        <f>'001 Cozumel'!J39+'002 Felipe Carrillo Puerto'!J39+'003 Isla Mujeres'!J39+'004 Othón P. Blanco'!J39+'005 Benito Juárez'!J39+'006 José María Morelos'!J39+'007 Lázaro Cárdenas'!J39+'008 Playa del Carmen'!J39+'009 Tulum'!J39+'010 Bacalar'!J39+'011 Puerto Morelos'!J39-'Quintana Roo'!J39</f>
        <v>0</v>
      </c>
      <c r="K39" s="41">
        <f>'001 Cozumel'!K39+'002 Felipe Carrillo Puerto'!K39+'003 Isla Mujeres'!K39+'004 Othón P. Blanco'!K39+'005 Benito Juárez'!K39+'006 José María Morelos'!K39+'007 Lázaro Cárdenas'!K39+'008 Playa del Carmen'!K39+'009 Tulum'!K39+'010 Bacalar'!K39+'011 Puerto Morelos'!K39-'Quintana Roo'!K39</f>
        <v>0</v>
      </c>
      <c r="L39" s="41">
        <f t="shared" ref="L39:M42" si="12">B39+D39+F39+H39+J39</f>
        <v>0</v>
      </c>
      <c r="M39" s="41">
        <f t="shared" si="12"/>
        <v>0</v>
      </c>
      <c r="N39" s="42">
        <f>L39+M39</f>
        <v>0</v>
      </c>
      <c r="P39" s="3" t="s">
        <v>12</v>
      </c>
      <c r="Q39" s="41">
        <f>'001 Cozumel'!Q39+'002 Felipe Carrillo Puerto'!Q39+'003 Isla Mujeres'!Q39+'004 Othón P. Blanco'!Q39+'005 Benito Juárez'!Q39+'006 José María Morelos'!Q39+'007 Lázaro Cárdenas'!Q39+'008 Playa del Carmen'!Q39+'009 Tulum'!Q39+'010 Bacalar'!Q39+'011 Puerto Morelos'!Q39-'Quintana Roo'!Q39</f>
        <v>0</v>
      </c>
      <c r="R39" s="41">
        <f>'001 Cozumel'!R39+'002 Felipe Carrillo Puerto'!R39+'003 Isla Mujeres'!R39+'004 Othón P. Blanco'!R39+'005 Benito Juárez'!R39+'006 José María Morelos'!R39+'007 Lázaro Cárdenas'!R39+'008 Playa del Carmen'!R39+'009 Tulum'!R39+'010 Bacalar'!R39+'011 Puerto Morelos'!R39-'Quintana Roo'!R39</f>
        <v>0</v>
      </c>
      <c r="S39" s="41">
        <f>'001 Cozumel'!S39+'002 Felipe Carrillo Puerto'!S39+'003 Isla Mujeres'!S39+'004 Othón P. Blanco'!S39+'005 Benito Juárez'!S39+'006 José María Morelos'!S39+'007 Lázaro Cárdenas'!S39+'008 Playa del Carmen'!S39+'009 Tulum'!S39+'010 Bacalar'!S39+'011 Puerto Morelos'!S39-'Quintana Roo'!S39</f>
        <v>0</v>
      </c>
      <c r="T39" s="41">
        <f>'001 Cozumel'!T39+'002 Felipe Carrillo Puerto'!T39+'003 Isla Mujeres'!T39+'004 Othón P. Blanco'!T39+'005 Benito Juárez'!T39+'006 José María Morelos'!T39+'007 Lázaro Cárdenas'!T39+'008 Playa del Carmen'!T39+'009 Tulum'!T39+'010 Bacalar'!T39+'011 Puerto Morelos'!T39-'Quintana Roo'!T39</f>
        <v>0</v>
      </c>
      <c r="U39" s="41">
        <f>'001 Cozumel'!U39+'002 Felipe Carrillo Puerto'!U39+'003 Isla Mujeres'!U39+'004 Othón P. Blanco'!U39+'005 Benito Juárez'!U39+'006 José María Morelos'!U39+'007 Lázaro Cárdenas'!U39+'008 Playa del Carmen'!U39+'009 Tulum'!U39+'010 Bacalar'!U39+'011 Puerto Morelos'!U39-'Quintana Roo'!U39</f>
        <v>0</v>
      </c>
      <c r="V39" s="41">
        <f>'001 Cozumel'!V39+'002 Felipe Carrillo Puerto'!V39+'003 Isla Mujeres'!V39+'004 Othón P. Blanco'!V39+'005 Benito Juárez'!V39+'006 José María Morelos'!V39+'007 Lázaro Cárdenas'!V39+'008 Playa del Carmen'!V39+'009 Tulum'!V39+'010 Bacalar'!V39+'011 Puerto Morelos'!V39-'Quintana Roo'!V39</f>
        <v>0</v>
      </c>
      <c r="W39" s="41">
        <f>'001 Cozumel'!W39+'002 Felipe Carrillo Puerto'!W39+'003 Isla Mujeres'!W39+'004 Othón P. Blanco'!W39+'005 Benito Juárez'!W39+'006 José María Morelos'!W39+'007 Lázaro Cárdenas'!W39+'008 Playa del Carmen'!W39+'009 Tulum'!W39+'010 Bacalar'!W39+'011 Puerto Morelos'!W39-'Quintana Roo'!W39</f>
        <v>0</v>
      </c>
      <c r="X39" s="41">
        <f>'001 Cozumel'!X39+'002 Felipe Carrillo Puerto'!X39+'003 Isla Mujeres'!X39+'004 Othón P. Blanco'!X39+'005 Benito Juárez'!X39+'006 José María Morelos'!X39+'007 Lázaro Cárdenas'!X39+'008 Playa del Carmen'!X39+'009 Tulum'!X39+'010 Bacalar'!X39+'011 Puerto Morelos'!X39-'Quintana Roo'!X39</f>
        <v>0</v>
      </c>
      <c r="Y39" s="41">
        <f>'001 Cozumel'!Y39+'002 Felipe Carrillo Puerto'!Y39+'003 Isla Mujeres'!Y39+'004 Othón P. Blanco'!Y39+'005 Benito Juárez'!Y39+'006 José María Morelos'!Y39+'007 Lázaro Cárdenas'!Y39+'008 Playa del Carmen'!Y39+'009 Tulum'!Y39+'010 Bacalar'!Y39+'011 Puerto Morelos'!Y39-'Quintana Roo'!Y39</f>
        <v>0</v>
      </c>
      <c r="Z39" s="41">
        <f>'001 Cozumel'!Z39+'002 Felipe Carrillo Puerto'!Z39+'003 Isla Mujeres'!Z39+'004 Othón P. Blanco'!Z39+'005 Benito Juárez'!Z39+'006 José María Morelos'!Z39+'007 Lázaro Cárdenas'!Z39+'008 Playa del Carmen'!Z39+'009 Tulum'!Z39+'010 Bacalar'!Z39+'011 Puerto Morelos'!Z39-'Quintana Roo'!Z39</f>
        <v>0</v>
      </c>
      <c r="AA39" s="41">
        <f t="shared" ref="AA39:AB42" si="13">Q39+S39+U39+W39+Y39</f>
        <v>0</v>
      </c>
      <c r="AB39" s="41">
        <f t="shared" si="13"/>
        <v>0</v>
      </c>
      <c r="AC39" s="42">
        <f>AA39+AB39</f>
        <v>0</v>
      </c>
      <c r="AE39" s="3" t="s">
        <v>12</v>
      </c>
      <c r="AF39" s="41">
        <f>IFERROR('Quintana Roo'!AF39-('001 Cozumel'!B39+'002 Felipe Carrillo Puerto'!B39+'003 Isla Mujeres'!B39+'004 Othón P. Blanco'!B39+'005 Benito Juárez'!B39+'006 José María Morelos'!B39+'007 Lázaro Cárdenas'!B39+'008 Playa del Carmen'!B39+'009 Tulum'!B39+'010 Bacalar'!B39+'011 Puerto Morelos'!B39)/('001 Cozumel'!Q39+'002 Felipe Carrillo Puerto'!Q39+'003 Isla Mujeres'!Q39+'004 Othón P. Blanco'!Q39+'005 Benito Juárez'!Q39+'006 José María Morelos'!Q39+'007 Lázaro Cárdenas'!Q39+'008 Playa del Carmen'!Q39+'009 Tulum'!Q39+'010 Bacalar'!Q39+'011 Puerto Morelos'!Q39),0)</f>
        <v>0</v>
      </c>
      <c r="AG39" s="41">
        <f>IFERROR('Quintana Roo'!AG39-('001 Cozumel'!C39+'002 Felipe Carrillo Puerto'!C39+'003 Isla Mujeres'!C39+'004 Othón P. Blanco'!C39+'005 Benito Juárez'!C39+'006 José María Morelos'!C39+'007 Lázaro Cárdenas'!C39+'008 Playa del Carmen'!C39+'009 Tulum'!C39+'010 Bacalar'!C39+'011 Puerto Morelos'!C39)/('001 Cozumel'!R39+'002 Felipe Carrillo Puerto'!R39+'003 Isla Mujeres'!R39+'004 Othón P. Blanco'!R39+'005 Benito Juárez'!R39+'006 José María Morelos'!R39+'007 Lázaro Cárdenas'!R39+'008 Playa del Carmen'!R39+'009 Tulum'!R39+'010 Bacalar'!R39+'011 Puerto Morelos'!R39),0)</f>
        <v>0</v>
      </c>
      <c r="AH39" s="41">
        <f>IFERROR('Quintana Roo'!AH39-('001 Cozumel'!D39+'002 Felipe Carrillo Puerto'!D39+'003 Isla Mujeres'!D39+'004 Othón P. Blanco'!D39+'005 Benito Juárez'!D39+'006 José María Morelos'!D39+'007 Lázaro Cárdenas'!D39+'008 Playa del Carmen'!D39+'009 Tulum'!D39+'010 Bacalar'!D39+'011 Puerto Morelos'!D39)/('001 Cozumel'!S39+'002 Felipe Carrillo Puerto'!S39+'003 Isla Mujeres'!S39+'004 Othón P. Blanco'!S39+'005 Benito Juárez'!S39+'006 José María Morelos'!S39+'007 Lázaro Cárdenas'!S39+'008 Playa del Carmen'!S39+'009 Tulum'!S39+'010 Bacalar'!S39+'011 Puerto Morelos'!S39),0)</f>
        <v>4.5474735088646412E-13</v>
      </c>
      <c r="AI39" s="41">
        <f>IFERROR('Quintana Roo'!AI39-('001 Cozumel'!E39+'002 Felipe Carrillo Puerto'!E39+'003 Isla Mujeres'!E39+'004 Othón P. Blanco'!E39+'005 Benito Juárez'!E39+'006 José María Morelos'!E39+'007 Lázaro Cárdenas'!E39+'008 Playa del Carmen'!E39+'009 Tulum'!E39+'010 Bacalar'!E39+'011 Puerto Morelos'!E39)/('001 Cozumel'!T39+'002 Felipe Carrillo Puerto'!T39+'003 Isla Mujeres'!T39+'004 Othón P. Blanco'!T39+'005 Benito Juárez'!T39+'006 José María Morelos'!T39+'007 Lázaro Cárdenas'!T39+'008 Playa del Carmen'!T39+'009 Tulum'!T39+'010 Bacalar'!T39+'011 Puerto Morelos'!T39),0)</f>
        <v>0</v>
      </c>
      <c r="AJ39" s="41">
        <f>IFERROR('Quintana Roo'!AJ39-('001 Cozumel'!F39+'002 Felipe Carrillo Puerto'!F39+'003 Isla Mujeres'!F39+'004 Othón P. Blanco'!F39+'005 Benito Juárez'!F39+'006 José María Morelos'!F39+'007 Lázaro Cárdenas'!F39+'008 Playa del Carmen'!F39+'009 Tulum'!F39+'010 Bacalar'!F39+'011 Puerto Morelos'!F39)/('001 Cozumel'!U39+'002 Felipe Carrillo Puerto'!U39+'003 Isla Mujeres'!U39+'004 Othón P. Blanco'!U39+'005 Benito Juárez'!U39+'006 José María Morelos'!U39+'007 Lázaro Cárdenas'!U39+'008 Playa del Carmen'!U39+'009 Tulum'!U39+'010 Bacalar'!U39+'011 Puerto Morelos'!U39),0)</f>
        <v>0</v>
      </c>
      <c r="AK39" s="41">
        <f>IFERROR('Quintana Roo'!AK39-('001 Cozumel'!G39+'002 Felipe Carrillo Puerto'!G39+'003 Isla Mujeres'!G39+'004 Othón P. Blanco'!G39+'005 Benito Juárez'!G39+'006 José María Morelos'!G39+'007 Lázaro Cárdenas'!G39+'008 Playa del Carmen'!G39+'009 Tulum'!G39+'010 Bacalar'!G39+'011 Puerto Morelos'!G39)/('001 Cozumel'!V39+'002 Felipe Carrillo Puerto'!V39+'003 Isla Mujeres'!V39+'004 Othón P. Blanco'!V39+'005 Benito Juárez'!V39+'006 José María Morelos'!V39+'007 Lázaro Cárdenas'!V39+'008 Playa del Carmen'!V39+'009 Tulum'!V39+'010 Bacalar'!V39+'011 Puerto Morelos'!V39),0)</f>
        <v>0</v>
      </c>
      <c r="AL39" s="41">
        <f>IFERROR('Quintana Roo'!AL39-('001 Cozumel'!H39+'002 Felipe Carrillo Puerto'!H39+'003 Isla Mujeres'!H39+'004 Othón P. Blanco'!H39+'005 Benito Juárez'!H39+'006 José María Morelos'!H39+'007 Lázaro Cárdenas'!H39+'008 Playa del Carmen'!H39+'009 Tulum'!H39+'010 Bacalar'!H39+'011 Puerto Morelos'!H39)/('001 Cozumel'!W39+'002 Felipe Carrillo Puerto'!W39+'003 Isla Mujeres'!W39+'004 Othón P. Blanco'!W39+'005 Benito Juárez'!W39+'006 José María Morelos'!W39+'007 Lázaro Cárdenas'!W39+'008 Playa del Carmen'!W39+'009 Tulum'!W39+'010 Bacalar'!W39+'011 Puerto Morelos'!W39),0)</f>
        <v>9.0949470177292824E-13</v>
      </c>
      <c r="AM39" s="41">
        <f>IFERROR('Quintana Roo'!AM39-('001 Cozumel'!I39+'002 Felipe Carrillo Puerto'!I39+'003 Isla Mujeres'!I39+'004 Othón P. Blanco'!I39+'005 Benito Juárez'!I39+'006 José María Morelos'!I39+'007 Lázaro Cárdenas'!I39+'008 Playa del Carmen'!I39+'009 Tulum'!I39+'010 Bacalar'!I39+'011 Puerto Morelos'!I39)/('001 Cozumel'!X39+'002 Felipe Carrillo Puerto'!X39+'003 Isla Mujeres'!X39+'004 Othón P. Blanco'!X39+'005 Benito Juárez'!X39+'006 José María Morelos'!X39+'007 Lázaro Cárdenas'!X39+'008 Playa del Carmen'!X39+'009 Tulum'!X39+'010 Bacalar'!X39+'011 Puerto Morelos'!X39),0)</f>
        <v>0</v>
      </c>
      <c r="AN39" s="41">
        <f>IFERROR('Quintana Roo'!AN39-('001 Cozumel'!J39+'002 Felipe Carrillo Puerto'!J39+'003 Isla Mujeres'!J39+'004 Othón P. Blanco'!J39+'005 Benito Juárez'!J39+'006 José María Morelos'!J39+'007 Lázaro Cárdenas'!J39+'008 Playa del Carmen'!J39+'009 Tulum'!J39+'010 Bacalar'!J39+'011 Puerto Morelos'!J39)/('001 Cozumel'!Y39+'002 Felipe Carrillo Puerto'!Y39+'003 Isla Mujeres'!Y39+'004 Othón P. Blanco'!Y39+'005 Benito Juárez'!Y39+'006 José María Morelos'!Y39+'007 Lázaro Cárdenas'!Y39+'008 Playa del Carmen'!Y39+'009 Tulum'!Y39+'010 Bacalar'!Y39+'011 Puerto Morelos'!Y39),0)</f>
        <v>0</v>
      </c>
      <c r="AO39" s="41">
        <f>IFERROR('Quintana Roo'!AO39-('001 Cozumel'!K39+'002 Felipe Carrillo Puerto'!K39+'003 Isla Mujeres'!K39+'004 Othón P. Blanco'!K39+'005 Benito Juárez'!K39+'006 José María Morelos'!K39+'007 Lázaro Cárdenas'!K39+'008 Playa del Carmen'!K39+'009 Tulum'!K39+'010 Bacalar'!K39+'011 Puerto Morelos'!K39)/('001 Cozumel'!Z39+'002 Felipe Carrillo Puerto'!Z39+'003 Isla Mujeres'!Z39+'004 Othón P. Blanco'!Z39+'005 Benito Juárez'!Z39+'006 José María Morelos'!Z39+'007 Lázaro Cárdenas'!Z39+'008 Playa del Carmen'!Z39+'009 Tulum'!Z39+'010 Bacalar'!Z39+'011 Puerto Morelos'!Z39),0)</f>
        <v>0</v>
      </c>
      <c r="AP39" s="43">
        <f>IFERROR('Quintana Roo'!AP39-('001 Cozumel'!L39+'002 Felipe Carrillo Puerto'!L39+'003 Isla Mujeres'!L39+'004 Othón P. Blanco'!L39+'005 Benito Juárez'!L39+'006 José María Morelos'!L39+'007 Lázaro Cárdenas'!L39+'008 Playa del Carmen'!L39+'009 Tulum'!L39+'010 Bacalar'!L39+'011 Puerto Morelos'!L39)/('001 Cozumel'!AA39+'002 Felipe Carrillo Puerto'!AA39+'003 Isla Mujeres'!AA39+'004 Othón P. Blanco'!AA39+'005 Benito Juárez'!AA39+'006 José María Morelos'!AA39+'007 Lázaro Cárdenas'!AA39+'008 Playa del Carmen'!AA39+'009 Tulum'!AA39+'010 Bacalar'!AA39+'011 Puerto Morelos'!AA39),0)</f>
        <v>4.5474735088646412E-13</v>
      </c>
      <c r="AQ39" s="43">
        <f>IFERROR('Quintana Roo'!AQ39-('001 Cozumel'!M39+'002 Felipe Carrillo Puerto'!M39+'003 Isla Mujeres'!M39+'004 Othón P. Blanco'!M39+'005 Benito Juárez'!M39+'006 José María Morelos'!M39+'007 Lázaro Cárdenas'!M39+'008 Playa del Carmen'!M39+'009 Tulum'!M39+'010 Bacalar'!M39+'011 Puerto Morelos'!M39)/('001 Cozumel'!AB39+'002 Felipe Carrillo Puerto'!AB39+'003 Isla Mujeres'!AB39+'004 Othón P. Blanco'!AB39+'005 Benito Juárez'!AB39+'006 José María Morelos'!AB39+'007 Lázaro Cárdenas'!AB39+'008 Playa del Carmen'!AB39+'009 Tulum'!AB39+'010 Bacalar'!AB39+'011 Puerto Morelos'!AB39),0)</f>
        <v>0</v>
      </c>
      <c r="AR39" s="42">
        <f>IFERROR('Quintana Roo'!AR39-('001 Cozumel'!N39+'002 Felipe Carrillo Puerto'!N39+'003 Isla Mujeres'!N39+'004 Othón P. Blanco'!N39+'005 Benito Juárez'!N39+'006 José María Morelos'!N39+'007 Lázaro Cárdenas'!N39+'008 Playa del Carmen'!N39+'009 Tulum'!N39+'010 Bacalar'!N39+'011 Puerto Morelos'!N39)/('001 Cozumel'!AC39+'002 Felipe Carrillo Puerto'!AC39+'003 Isla Mujeres'!AC39+'004 Othón P. Blanco'!AC39+'005 Benito Juárez'!AC39+'006 José María Morelos'!AC39+'007 Lázaro Cárdenas'!AC39+'008 Playa del Carmen'!AC39+'009 Tulum'!AC39+'010 Bacalar'!AC39+'011 Puerto Morelos'!AC39),0)</f>
        <v>4.5474735088646412E-13</v>
      </c>
      <c r="AV39" s="10" t="s">
        <v>37</v>
      </c>
      <c r="AW39" s="10" t="s">
        <v>38</v>
      </c>
    </row>
    <row r="40" spans="1:49" ht="15" customHeight="1" thickBot="1" x14ac:dyDescent="0.3">
      <c r="A40" s="3" t="s">
        <v>13</v>
      </c>
      <c r="B40" s="41">
        <f>'001 Cozumel'!B40+'002 Felipe Carrillo Puerto'!B40+'003 Isla Mujeres'!B40+'004 Othón P. Blanco'!B40+'005 Benito Juárez'!B40+'006 José María Morelos'!B40+'007 Lázaro Cárdenas'!B40+'008 Playa del Carmen'!B40+'009 Tulum'!B40+'010 Bacalar'!B40+'011 Puerto Morelos'!B40-'Quintana Roo'!B40</f>
        <v>0</v>
      </c>
      <c r="C40" s="41">
        <f>'001 Cozumel'!C40+'002 Felipe Carrillo Puerto'!C40+'003 Isla Mujeres'!C40+'004 Othón P. Blanco'!C40+'005 Benito Juárez'!C40+'006 José María Morelos'!C40+'007 Lázaro Cárdenas'!C40+'008 Playa del Carmen'!C40+'009 Tulum'!C40+'010 Bacalar'!C40+'011 Puerto Morelos'!C40-'Quintana Roo'!C40</f>
        <v>0</v>
      </c>
      <c r="D40" s="41">
        <f>'001 Cozumel'!D40+'002 Felipe Carrillo Puerto'!D40+'003 Isla Mujeres'!D40+'004 Othón P. Blanco'!D40+'005 Benito Juárez'!D40+'006 José María Morelos'!D40+'007 Lázaro Cárdenas'!D40+'008 Playa del Carmen'!D40+'009 Tulum'!D40+'010 Bacalar'!D40+'011 Puerto Morelos'!D40-'Quintana Roo'!D40</f>
        <v>0</v>
      </c>
      <c r="E40" s="41">
        <f>'001 Cozumel'!E40+'002 Felipe Carrillo Puerto'!E40+'003 Isla Mujeres'!E40+'004 Othón P. Blanco'!E40+'005 Benito Juárez'!E40+'006 José María Morelos'!E40+'007 Lázaro Cárdenas'!E40+'008 Playa del Carmen'!E40+'009 Tulum'!E40+'010 Bacalar'!E40+'011 Puerto Morelos'!E40-'Quintana Roo'!E40</f>
        <v>0</v>
      </c>
      <c r="F40" s="41">
        <f>'001 Cozumel'!F40+'002 Felipe Carrillo Puerto'!F40+'003 Isla Mujeres'!F40+'004 Othón P. Blanco'!F40+'005 Benito Juárez'!F40+'006 José María Morelos'!F40+'007 Lázaro Cárdenas'!F40+'008 Playa del Carmen'!F40+'009 Tulum'!F40+'010 Bacalar'!F40+'011 Puerto Morelos'!F40-'Quintana Roo'!F40</f>
        <v>0</v>
      </c>
      <c r="G40" s="41">
        <f>'001 Cozumel'!G40+'002 Felipe Carrillo Puerto'!G40+'003 Isla Mujeres'!G40+'004 Othón P. Blanco'!G40+'005 Benito Juárez'!G40+'006 José María Morelos'!G40+'007 Lázaro Cárdenas'!G40+'008 Playa del Carmen'!G40+'009 Tulum'!G40+'010 Bacalar'!G40+'011 Puerto Morelos'!G40-'Quintana Roo'!G40</f>
        <v>0</v>
      </c>
      <c r="H40" s="41">
        <f>'001 Cozumel'!H40+'002 Felipe Carrillo Puerto'!H40+'003 Isla Mujeres'!H40+'004 Othón P. Blanco'!H40+'005 Benito Juárez'!H40+'006 José María Morelos'!H40+'007 Lázaro Cárdenas'!H40+'008 Playa del Carmen'!H40+'009 Tulum'!H40+'010 Bacalar'!H40+'011 Puerto Morelos'!H40-'Quintana Roo'!H40</f>
        <v>0</v>
      </c>
      <c r="I40" s="41">
        <f>'001 Cozumel'!I40+'002 Felipe Carrillo Puerto'!I40+'003 Isla Mujeres'!I40+'004 Othón P. Blanco'!I40+'005 Benito Juárez'!I40+'006 José María Morelos'!I40+'007 Lázaro Cárdenas'!I40+'008 Playa del Carmen'!I40+'009 Tulum'!I40+'010 Bacalar'!I40+'011 Puerto Morelos'!I40-'Quintana Roo'!I40</f>
        <v>0</v>
      </c>
      <c r="J40" s="41">
        <f>'001 Cozumel'!J40+'002 Felipe Carrillo Puerto'!J40+'003 Isla Mujeres'!J40+'004 Othón P. Blanco'!J40+'005 Benito Juárez'!J40+'006 José María Morelos'!J40+'007 Lázaro Cárdenas'!J40+'008 Playa del Carmen'!J40+'009 Tulum'!J40+'010 Bacalar'!J40+'011 Puerto Morelos'!J40-'Quintana Roo'!J40</f>
        <v>0</v>
      </c>
      <c r="K40" s="41">
        <f>'001 Cozumel'!K40+'002 Felipe Carrillo Puerto'!K40+'003 Isla Mujeres'!K40+'004 Othón P. Blanco'!K40+'005 Benito Juárez'!K40+'006 José María Morelos'!K40+'007 Lázaro Cárdenas'!K40+'008 Playa del Carmen'!K40+'009 Tulum'!K40+'010 Bacalar'!K40+'011 Puerto Morelos'!K40-'Quintana Roo'!K40</f>
        <v>0</v>
      </c>
      <c r="L40" s="41">
        <f t="shared" si="12"/>
        <v>0</v>
      </c>
      <c r="M40" s="41">
        <f t="shared" si="12"/>
        <v>0</v>
      </c>
      <c r="N40" s="42">
        <f>L40+M40</f>
        <v>0</v>
      </c>
      <c r="P40" s="3" t="s">
        <v>13</v>
      </c>
      <c r="Q40" s="41">
        <f>'001 Cozumel'!Q40+'002 Felipe Carrillo Puerto'!Q40+'003 Isla Mujeres'!Q40+'004 Othón P. Blanco'!Q40+'005 Benito Juárez'!Q40+'006 José María Morelos'!Q40+'007 Lázaro Cárdenas'!Q40+'008 Playa del Carmen'!Q40+'009 Tulum'!Q40+'010 Bacalar'!Q40+'011 Puerto Morelos'!Q40-'Quintana Roo'!Q40</f>
        <v>0</v>
      </c>
      <c r="R40" s="41">
        <f>'001 Cozumel'!R40+'002 Felipe Carrillo Puerto'!R40+'003 Isla Mujeres'!R40+'004 Othón P. Blanco'!R40+'005 Benito Juárez'!R40+'006 José María Morelos'!R40+'007 Lázaro Cárdenas'!R40+'008 Playa del Carmen'!R40+'009 Tulum'!R40+'010 Bacalar'!R40+'011 Puerto Morelos'!R40-'Quintana Roo'!R40</f>
        <v>0</v>
      </c>
      <c r="S40" s="41">
        <f>'001 Cozumel'!S40+'002 Felipe Carrillo Puerto'!S40+'003 Isla Mujeres'!S40+'004 Othón P. Blanco'!S40+'005 Benito Juárez'!S40+'006 José María Morelos'!S40+'007 Lázaro Cárdenas'!S40+'008 Playa del Carmen'!S40+'009 Tulum'!S40+'010 Bacalar'!S40+'011 Puerto Morelos'!S40-'Quintana Roo'!S40</f>
        <v>0</v>
      </c>
      <c r="T40" s="41">
        <f>'001 Cozumel'!T40+'002 Felipe Carrillo Puerto'!T40+'003 Isla Mujeres'!T40+'004 Othón P. Blanco'!T40+'005 Benito Juárez'!T40+'006 José María Morelos'!T40+'007 Lázaro Cárdenas'!T40+'008 Playa del Carmen'!T40+'009 Tulum'!T40+'010 Bacalar'!T40+'011 Puerto Morelos'!T40-'Quintana Roo'!T40</f>
        <v>0</v>
      </c>
      <c r="U40" s="41">
        <f>'001 Cozumel'!U40+'002 Felipe Carrillo Puerto'!U40+'003 Isla Mujeres'!U40+'004 Othón P. Blanco'!U40+'005 Benito Juárez'!U40+'006 José María Morelos'!U40+'007 Lázaro Cárdenas'!U40+'008 Playa del Carmen'!U40+'009 Tulum'!U40+'010 Bacalar'!U40+'011 Puerto Morelos'!U40-'Quintana Roo'!U40</f>
        <v>0</v>
      </c>
      <c r="V40" s="41">
        <f>'001 Cozumel'!V40+'002 Felipe Carrillo Puerto'!V40+'003 Isla Mujeres'!V40+'004 Othón P. Blanco'!V40+'005 Benito Juárez'!V40+'006 José María Morelos'!V40+'007 Lázaro Cárdenas'!V40+'008 Playa del Carmen'!V40+'009 Tulum'!V40+'010 Bacalar'!V40+'011 Puerto Morelos'!V40-'Quintana Roo'!V40</f>
        <v>0</v>
      </c>
      <c r="W40" s="41">
        <f>'001 Cozumel'!W40+'002 Felipe Carrillo Puerto'!W40+'003 Isla Mujeres'!W40+'004 Othón P. Blanco'!W40+'005 Benito Juárez'!W40+'006 José María Morelos'!W40+'007 Lázaro Cárdenas'!W40+'008 Playa del Carmen'!W40+'009 Tulum'!W40+'010 Bacalar'!W40+'011 Puerto Morelos'!W40-'Quintana Roo'!W40</f>
        <v>0</v>
      </c>
      <c r="X40" s="41">
        <f>'001 Cozumel'!X40+'002 Felipe Carrillo Puerto'!X40+'003 Isla Mujeres'!X40+'004 Othón P. Blanco'!X40+'005 Benito Juárez'!X40+'006 José María Morelos'!X40+'007 Lázaro Cárdenas'!X40+'008 Playa del Carmen'!X40+'009 Tulum'!X40+'010 Bacalar'!X40+'011 Puerto Morelos'!X40-'Quintana Roo'!X40</f>
        <v>0</v>
      </c>
      <c r="Y40" s="41">
        <f>'001 Cozumel'!Y40+'002 Felipe Carrillo Puerto'!Y40+'003 Isla Mujeres'!Y40+'004 Othón P. Blanco'!Y40+'005 Benito Juárez'!Y40+'006 José María Morelos'!Y40+'007 Lázaro Cárdenas'!Y40+'008 Playa del Carmen'!Y40+'009 Tulum'!Y40+'010 Bacalar'!Y40+'011 Puerto Morelos'!Y40-'Quintana Roo'!Y40</f>
        <v>0</v>
      </c>
      <c r="Z40" s="41">
        <f>'001 Cozumel'!Z40+'002 Felipe Carrillo Puerto'!Z40+'003 Isla Mujeres'!Z40+'004 Othón P. Blanco'!Z40+'005 Benito Juárez'!Z40+'006 José María Morelos'!Z40+'007 Lázaro Cárdenas'!Z40+'008 Playa del Carmen'!Z40+'009 Tulum'!Z40+'010 Bacalar'!Z40+'011 Puerto Morelos'!Z40-'Quintana Roo'!Z40</f>
        <v>0</v>
      </c>
      <c r="AA40" s="41">
        <f t="shared" si="13"/>
        <v>0</v>
      </c>
      <c r="AB40" s="41">
        <f t="shared" si="13"/>
        <v>0</v>
      </c>
      <c r="AC40" s="42">
        <f>AA40+AB40</f>
        <v>0</v>
      </c>
      <c r="AE40" s="3" t="s">
        <v>13</v>
      </c>
      <c r="AF40" s="41">
        <f>IFERROR('Quintana Roo'!AF40-('001 Cozumel'!B40+'002 Felipe Carrillo Puerto'!B40+'003 Isla Mujeres'!B40+'004 Othón P. Blanco'!B40+'005 Benito Juárez'!B40+'006 José María Morelos'!B40+'007 Lázaro Cárdenas'!B40+'008 Playa del Carmen'!B40+'009 Tulum'!B40+'010 Bacalar'!B40+'011 Puerto Morelos'!B40)/('001 Cozumel'!Q40+'002 Felipe Carrillo Puerto'!Q40+'003 Isla Mujeres'!Q40+'004 Othón P. Blanco'!Q40+'005 Benito Juárez'!Q40+'006 José María Morelos'!Q40+'007 Lázaro Cárdenas'!Q40+'008 Playa del Carmen'!Q40+'009 Tulum'!Q40+'010 Bacalar'!Q40+'011 Puerto Morelos'!Q40),0)</f>
        <v>9.0949470177292824E-13</v>
      </c>
      <c r="AG40" s="41">
        <f>IFERROR('Quintana Roo'!AG40-('001 Cozumel'!C40+'002 Felipe Carrillo Puerto'!C40+'003 Isla Mujeres'!C40+'004 Othón P. Blanco'!C40+'005 Benito Juárez'!C40+'006 José María Morelos'!C40+'007 Lázaro Cárdenas'!C40+'008 Playa del Carmen'!C40+'009 Tulum'!C40+'010 Bacalar'!C40+'011 Puerto Morelos'!C40)/('001 Cozumel'!R40+'002 Felipe Carrillo Puerto'!R40+'003 Isla Mujeres'!R40+'004 Othón P. Blanco'!R40+'005 Benito Juárez'!R40+'006 José María Morelos'!R40+'007 Lázaro Cárdenas'!R40+'008 Playa del Carmen'!R40+'009 Tulum'!R40+'010 Bacalar'!R40+'011 Puerto Morelos'!R40),0)</f>
        <v>0</v>
      </c>
      <c r="AH40" s="41">
        <f>IFERROR('Quintana Roo'!AH40-('001 Cozumel'!D40+'002 Felipe Carrillo Puerto'!D40+'003 Isla Mujeres'!D40+'004 Othón P. Blanco'!D40+'005 Benito Juárez'!D40+'006 José María Morelos'!D40+'007 Lázaro Cárdenas'!D40+'008 Playa del Carmen'!D40+'009 Tulum'!D40+'010 Bacalar'!D40+'011 Puerto Morelos'!D40)/('001 Cozumel'!S40+'002 Felipe Carrillo Puerto'!S40+'003 Isla Mujeres'!S40+'004 Othón P. Blanco'!S40+'005 Benito Juárez'!S40+'006 José María Morelos'!S40+'007 Lázaro Cárdenas'!S40+'008 Playa del Carmen'!S40+'009 Tulum'!S40+'010 Bacalar'!S40+'011 Puerto Morelos'!S40),0)</f>
        <v>0</v>
      </c>
      <c r="AI40" s="41">
        <f>IFERROR('Quintana Roo'!AI40-('001 Cozumel'!E40+'002 Felipe Carrillo Puerto'!E40+'003 Isla Mujeres'!E40+'004 Othón P. Blanco'!E40+'005 Benito Juárez'!E40+'006 José María Morelos'!E40+'007 Lázaro Cárdenas'!E40+'008 Playa del Carmen'!E40+'009 Tulum'!E40+'010 Bacalar'!E40+'011 Puerto Morelos'!E40)/('001 Cozumel'!T40+'002 Felipe Carrillo Puerto'!T40+'003 Isla Mujeres'!T40+'004 Othón P. Blanco'!T40+'005 Benito Juárez'!T40+'006 José María Morelos'!T40+'007 Lázaro Cárdenas'!T40+'008 Playa del Carmen'!T40+'009 Tulum'!T40+'010 Bacalar'!T40+'011 Puerto Morelos'!T40),0)</f>
        <v>0</v>
      </c>
      <c r="AJ40" s="41">
        <f>IFERROR('Quintana Roo'!AJ40-('001 Cozumel'!F40+'002 Felipe Carrillo Puerto'!F40+'003 Isla Mujeres'!F40+'004 Othón P. Blanco'!F40+'005 Benito Juárez'!F40+'006 José María Morelos'!F40+'007 Lázaro Cárdenas'!F40+'008 Playa del Carmen'!F40+'009 Tulum'!F40+'010 Bacalar'!F40+'011 Puerto Morelos'!F40)/('001 Cozumel'!U40+'002 Felipe Carrillo Puerto'!U40+'003 Isla Mujeres'!U40+'004 Othón P. Blanco'!U40+'005 Benito Juárez'!U40+'006 José María Morelos'!U40+'007 Lázaro Cárdenas'!U40+'008 Playa del Carmen'!U40+'009 Tulum'!U40+'010 Bacalar'!U40+'011 Puerto Morelos'!U40),0)</f>
        <v>0</v>
      </c>
      <c r="AK40" s="41">
        <f>IFERROR('Quintana Roo'!AK40-('001 Cozumel'!G40+'002 Felipe Carrillo Puerto'!G40+'003 Isla Mujeres'!G40+'004 Othón P. Blanco'!G40+'005 Benito Juárez'!G40+'006 José María Morelos'!G40+'007 Lázaro Cárdenas'!G40+'008 Playa del Carmen'!G40+'009 Tulum'!G40+'010 Bacalar'!G40+'011 Puerto Morelos'!G40)/('001 Cozumel'!V40+'002 Felipe Carrillo Puerto'!V40+'003 Isla Mujeres'!V40+'004 Othón P. Blanco'!V40+'005 Benito Juárez'!V40+'006 José María Morelos'!V40+'007 Lázaro Cárdenas'!V40+'008 Playa del Carmen'!V40+'009 Tulum'!V40+'010 Bacalar'!V40+'011 Puerto Morelos'!V40),0)</f>
        <v>0</v>
      </c>
      <c r="AL40" s="41">
        <f>IFERROR('Quintana Roo'!AL40-('001 Cozumel'!H40+'002 Felipe Carrillo Puerto'!H40+'003 Isla Mujeres'!H40+'004 Othón P. Blanco'!H40+'005 Benito Juárez'!H40+'006 José María Morelos'!H40+'007 Lázaro Cárdenas'!H40+'008 Playa del Carmen'!H40+'009 Tulum'!H40+'010 Bacalar'!H40+'011 Puerto Morelos'!H40)/('001 Cozumel'!W40+'002 Felipe Carrillo Puerto'!W40+'003 Isla Mujeres'!W40+'004 Othón P. Blanco'!W40+'005 Benito Juárez'!W40+'006 José María Morelos'!W40+'007 Lázaro Cárdenas'!W40+'008 Playa del Carmen'!W40+'009 Tulum'!W40+'010 Bacalar'!W40+'011 Puerto Morelos'!W40),0)</f>
        <v>0</v>
      </c>
      <c r="AM40" s="41">
        <f>IFERROR('Quintana Roo'!AM40-('001 Cozumel'!I40+'002 Felipe Carrillo Puerto'!I40+'003 Isla Mujeres'!I40+'004 Othón P. Blanco'!I40+'005 Benito Juárez'!I40+'006 José María Morelos'!I40+'007 Lázaro Cárdenas'!I40+'008 Playa del Carmen'!I40+'009 Tulum'!I40+'010 Bacalar'!I40+'011 Puerto Morelos'!I40)/('001 Cozumel'!X40+'002 Felipe Carrillo Puerto'!X40+'003 Isla Mujeres'!X40+'004 Othón P. Blanco'!X40+'005 Benito Juárez'!X40+'006 José María Morelos'!X40+'007 Lázaro Cárdenas'!X40+'008 Playa del Carmen'!X40+'009 Tulum'!X40+'010 Bacalar'!X40+'011 Puerto Morelos'!X40),0)</f>
        <v>0</v>
      </c>
      <c r="AN40" s="41">
        <f>IFERROR('Quintana Roo'!AN40-('001 Cozumel'!J40+'002 Felipe Carrillo Puerto'!J40+'003 Isla Mujeres'!J40+'004 Othón P. Blanco'!J40+'005 Benito Juárez'!J40+'006 José María Morelos'!J40+'007 Lázaro Cárdenas'!J40+'008 Playa del Carmen'!J40+'009 Tulum'!J40+'010 Bacalar'!J40+'011 Puerto Morelos'!J40)/('001 Cozumel'!Y40+'002 Felipe Carrillo Puerto'!Y40+'003 Isla Mujeres'!Y40+'004 Othón P. Blanco'!Y40+'005 Benito Juárez'!Y40+'006 José María Morelos'!Y40+'007 Lázaro Cárdenas'!Y40+'008 Playa del Carmen'!Y40+'009 Tulum'!Y40+'010 Bacalar'!Y40+'011 Puerto Morelos'!Y40),0)</f>
        <v>0</v>
      </c>
      <c r="AO40" s="41">
        <f>IFERROR('Quintana Roo'!AO40-('001 Cozumel'!K40+'002 Felipe Carrillo Puerto'!K40+'003 Isla Mujeres'!K40+'004 Othón P. Blanco'!K40+'005 Benito Juárez'!K40+'006 José María Morelos'!K40+'007 Lázaro Cárdenas'!K40+'008 Playa del Carmen'!K40+'009 Tulum'!K40+'010 Bacalar'!K40+'011 Puerto Morelos'!K40)/('001 Cozumel'!Z40+'002 Felipe Carrillo Puerto'!Z40+'003 Isla Mujeres'!Z40+'004 Othón P. Blanco'!Z40+'005 Benito Juárez'!Z40+'006 José María Morelos'!Z40+'007 Lázaro Cárdenas'!Z40+'008 Playa del Carmen'!Z40+'009 Tulum'!Z40+'010 Bacalar'!Z40+'011 Puerto Morelos'!Z40),0)</f>
        <v>0</v>
      </c>
      <c r="AP40" s="43">
        <f>IFERROR('Quintana Roo'!AP40-('001 Cozumel'!L40+'002 Felipe Carrillo Puerto'!L40+'003 Isla Mujeres'!L40+'004 Othón P. Blanco'!L40+'005 Benito Juárez'!L40+'006 José María Morelos'!L40+'007 Lázaro Cárdenas'!L40+'008 Playa del Carmen'!L40+'009 Tulum'!L40+'010 Bacalar'!L40+'011 Puerto Morelos'!L40)/('001 Cozumel'!AA40+'002 Felipe Carrillo Puerto'!AA40+'003 Isla Mujeres'!AA40+'004 Othón P. Blanco'!AA40+'005 Benito Juárez'!AA40+'006 José María Morelos'!AA40+'007 Lázaro Cárdenas'!AA40+'008 Playa del Carmen'!AA40+'009 Tulum'!AA40+'010 Bacalar'!AA40+'011 Puerto Morelos'!AA40),0)</f>
        <v>9.0949470177292824E-13</v>
      </c>
      <c r="AQ40" s="43">
        <f>IFERROR('Quintana Roo'!AQ40-('001 Cozumel'!M40+'002 Felipe Carrillo Puerto'!M40+'003 Isla Mujeres'!M40+'004 Othón P. Blanco'!M40+'005 Benito Juárez'!M40+'006 José María Morelos'!M40+'007 Lázaro Cárdenas'!M40+'008 Playa del Carmen'!M40+'009 Tulum'!M40+'010 Bacalar'!M40+'011 Puerto Morelos'!M40)/('001 Cozumel'!AB40+'002 Felipe Carrillo Puerto'!AB40+'003 Isla Mujeres'!AB40+'004 Othón P. Blanco'!AB40+'005 Benito Juárez'!AB40+'006 José María Morelos'!AB40+'007 Lázaro Cárdenas'!AB40+'008 Playa del Carmen'!AB40+'009 Tulum'!AB40+'010 Bacalar'!AB40+'011 Puerto Morelos'!AB40),0)</f>
        <v>0</v>
      </c>
      <c r="AR40" s="42">
        <f>IFERROR('Quintana Roo'!AR40-('001 Cozumel'!N40+'002 Felipe Carrillo Puerto'!N40+'003 Isla Mujeres'!N40+'004 Othón P. Blanco'!N40+'005 Benito Juárez'!N40+'006 José María Morelos'!N40+'007 Lázaro Cárdenas'!N40+'008 Playa del Carmen'!N40+'009 Tulum'!N40+'010 Bacalar'!N40+'011 Puerto Morelos'!N40)/('001 Cozumel'!AC40+'002 Felipe Carrillo Puerto'!AC40+'003 Isla Mujeres'!AC40+'004 Othón P. Blanco'!AC40+'005 Benito Juárez'!AC40+'006 José María Morelos'!AC40+'007 Lázaro Cárdenas'!AC40+'008 Playa del Carmen'!AC40+'009 Tulum'!AC40+'010 Bacalar'!AC40+'011 Puerto Morelos'!AC40),0)</f>
        <v>1.3642420526593924E-12</v>
      </c>
      <c r="AT40" s="10" t="s">
        <v>40</v>
      </c>
      <c r="AU40" s="10" t="s">
        <v>44</v>
      </c>
      <c r="AV40" s="22">
        <f>'001 Cozumel'!AC44</f>
        <v>17193</v>
      </c>
      <c r="AW40" s="22">
        <f>'001 Cozumel'!N44</f>
        <v>78329260</v>
      </c>
    </row>
    <row r="41" spans="1:49" ht="15" customHeight="1" thickBot="1" x14ac:dyDescent="0.3">
      <c r="A41" s="3" t="s">
        <v>14</v>
      </c>
      <c r="B41" s="41">
        <f>'001 Cozumel'!B41+'002 Felipe Carrillo Puerto'!B41+'003 Isla Mujeres'!B41+'004 Othón P. Blanco'!B41+'005 Benito Juárez'!B41+'006 José María Morelos'!B41+'007 Lázaro Cárdenas'!B41+'008 Playa del Carmen'!B41+'009 Tulum'!B41+'010 Bacalar'!B41+'011 Puerto Morelos'!B41-'Quintana Roo'!B41</f>
        <v>0</v>
      </c>
      <c r="C41" s="41">
        <f>'001 Cozumel'!C41+'002 Felipe Carrillo Puerto'!C41+'003 Isla Mujeres'!C41+'004 Othón P. Blanco'!C41+'005 Benito Juárez'!C41+'006 José María Morelos'!C41+'007 Lázaro Cárdenas'!C41+'008 Playa del Carmen'!C41+'009 Tulum'!C41+'010 Bacalar'!C41+'011 Puerto Morelos'!C41-'Quintana Roo'!C41</f>
        <v>0</v>
      </c>
      <c r="D41" s="41">
        <f>'001 Cozumel'!D41+'002 Felipe Carrillo Puerto'!D41+'003 Isla Mujeres'!D41+'004 Othón P. Blanco'!D41+'005 Benito Juárez'!D41+'006 José María Morelos'!D41+'007 Lázaro Cárdenas'!D41+'008 Playa del Carmen'!D41+'009 Tulum'!D41+'010 Bacalar'!D41+'011 Puerto Morelos'!D41-'Quintana Roo'!D41</f>
        <v>0</v>
      </c>
      <c r="E41" s="41">
        <f>'001 Cozumel'!E41+'002 Felipe Carrillo Puerto'!E41+'003 Isla Mujeres'!E41+'004 Othón P. Blanco'!E41+'005 Benito Juárez'!E41+'006 José María Morelos'!E41+'007 Lázaro Cárdenas'!E41+'008 Playa del Carmen'!E41+'009 Tulum'!E41+'010 Bacalar'!E41+'011 Puerto Morelos'!E41-'Quintana Roo'!E41</f>
        <v>0</v>
      </c>
      <c r="F41" s="41">
        <f>'001 Cozumel'!F41+'002 Felipe Carrillo Puerto'!F41+'003 Isla Mujeres'!F41+'004 Othón P. Blanco'!F41+'005 Benito Juárez'!F41+'006 José María Morelos'!F41+'007 Lázaro Cárdenas'!F41+'008 Playa del Carmen'!F41+'009 Tulum'!F41+'010 Bacalar'!F41+'011 Puerto Morelos'!F41-'Quintana Roo'!F41</f>
        <v>0</v>
      </c>
      <c r="G41" s="41">
        <f>'001 Cozumel'!G41+'002 Felipe Carrillo Puerto'!G41+'003 Isla Mujeres'!G41+'004 Othón P. Blanco'!G41+'005 Benito Juárez'!G41+'006 José María Morelos'!G41+'007 Lázaro Cárdenas'!G41+'008 Playa del Carmen'!G41+'009 Tulum'!G41+'010 Bacalar'!G41+'011 Puerto Morelos'!G41-'Quintana Roo'!G41</f>
        <v>0</v>
      </c>
      <c r="H41" s="41">
        <f>'001 Cozumel'!H41+'002 Felipe Carrillo Puerto'!H41+'003 Isla Mujeres'!H41+'004 Othón P. Blanco'!H41+'005 Benito Juárez'!H41+'006 José María Morelos'!H41+'007 Lázaro Cárdenas'!H41+'008 Playa del Carmen'!H41+'009 Tulum'!H41+'010 Bacalar'!H41+'011 Puerto Morelos'!H41-'Quintana Roo'!H41</f>
        <v>0</v>
      </c>
      <c r="I41" s="41">
        <f>'001 Cozumel'!I41+'002 Felipe Carrillo Puerto'!I41+'003 Isla Mujeres'!I41+'004 Othón P. Blanco'!I41+'005 Benito Juárez'!I41+'006 José María Morelos'!I41+'007 Lázaro Cárdenas'!I41+'008 Playa del Carmen'!I41+'009 Tulum'!I41+'010 Bacalar'!I41+'011 Puerto Morelos'!I41-'Quintana Roo'!I41</f>
        <v>0</v>
      </c>
      <c r="J41" s="41">
        <f>'001 Cozumel'!J41+'002 Felipe Carrillo Puerto'!J41+'003 Isla Mujeres'!J41+'004 Othón P. Blanco'!J41+'005 Benito Juárez'!J41+'006 José María Morelos'!J41+'007 Lázaro Cárdenas'!J41+'008 Playa del Carmen'!J41+'009 Tulum'!J41+'010 Bacalar'!J41+'011 Puerto Morelos'!J41-'Quintana Roo'!J41</f>
        <v>0</v>
      </c>
      <c r="K41" s="41">
        <f>'001 Cozumel'!K41+'002 Felipe Carrillo Puerto'!K41+'003 Isla Mujeres'!K41+'004 Othón P. Blanco'!K41+'005 Benito Juárez'!K41+'006 José María Morelos'!K41+'007 Lázaro Cárdenas'!K41+'008 Playa del Carmen'!K41+'009 Tulum'!K41+'010 Bacalar'!K41+'011 Puerto Morelos'!K41-'Quintana Roo'!K41</f>
        <v>0</v>
      </c>
      <c r="L41" s="41">
        <f t="shared" si="12"/>
        <v>0</v>
      </c>
      <c r="M41" s="41">
        <f t="shared" si="12"/>
        <v>0</v>
      </c>
      <c r="N41" s="42">
        <f>L41+M41</f>
        <v>0</v>
      </c>
      <c r="P41" s="3" t="s">
        <v>14</v>
      </c>
      <c r="Q41" s="41">
        <f>'001 Cozumel'!Q41+'002 Felipe Carrillo Puerto'!Q41+'003 Isla Mujeres'!Q41+'004 Othón P. Blanco'!Q41+'005 Benito Juárez'!Q41+'006 José María Morelos'!Q41+'007 Lázaro Cárdenas'!Q41+'008 Playa del Carmen'!Q41+'009 Tulum'!Q41+'010 Bacalar'!Q41+'011 Puerto Morelos'!Q41-'Quintana Roo'!Q41</f>
        <v>0</v>
      </c>
      <c r="R41" s="41">
        <f>'001 Cozumel'!R41+'002 Felipe Carrillo Puerto'!R41+'003 Isla Mujeres'!R41+'004 Othón P. Blanco'!R41+'005 Benito Juárez'!R41+'006 José María Morelos'!R41+'007 Lázaro Cárdenas'!R41+'008 Playa del Carmen'!R41+'009 Tulum'!R41+'010 Bacalar'!R41+'011 Puerto Morelos'!R41-'Quintana Roo'!R41</f>
        <v>0</v>
      </c>
      <c r="S41" s="41">
        <f>'001 Cozumel'!S41+'002 Felipe Carrillo Puerto'!S41+'003 Isla Mujeres'!S41+'004 Othón P. Blanco'!S41+'005 Benito Juárez'!S41+'006 José María Morelos'!S41+'007 Lázaro Cárdenas'!S41+'008 Playa del Carmen'!S41+'009 Tulum'!S41+'010 Bacalar'!S41+'011 Puerto Morelos'!S41-'Quintana Roo'!S41</f>
        <v>0</v>
      </c>
      <c r="T41" s="41">
        <f>'001 Cozumel'!T41+'002 Felipe Carrillo Puerto'!T41+'003 Isla Mujeres'!T41+'004 Othón P. Blanco'!T41+'005 Benito Juárez'!T41+'006 José María Morelos'!T41+'007 Lázaro Cárdenas'!T41+'008 Playa del Carmen'!T41+'009 Tulum'!T41+'010 Bacalar'!T41+'011 Puerto Morelos'!T41-'Quintana Roo'!T41</f>
        <v>0</v>
      </c>
      <c r="U41" s="41">
        <f>'001 Cozumel'!U41+'002 Felipe Carrillo Puerto'!U41+'003 Isla Mujeres'!U41+'004 Othón P. Blanco'!U41+'005 Benito Juárez'!U41+'006 José María Morelos'!U41+'007 Lázaro Cárdenas'!U41+'008 Playa del Carmen'!U41+'009 Tulum'!U41+'010 Bacalar'!U41+'011 Puerto Morelos'!U41-'Quintana Roo'!U41</f>
        <v>0</v>
      </c>
      <c r="V41" s="41">
        <f>'001 Cozumel'!V41+'002 Felipe Carrillo Puerto'!V41+'003 Isla Mujeres'!V41+'004 Othón P. Blanco'!V41+'005 Benito Juárez'!V41+'006 José María Morelos'!V41+'007 Lázaro Cárdenas'!V41+'008 Playa del Carmen'!V41+'009 Tulum'!V41+'010 Bacalar'!V41+'011 Puerto Morelos'!V41-'Quintana Roo'!V41</f>
        <v>0</v>
      </c>
      <c r="W41" s="41">
        <f>'001 Cozumel'!W41+'002 Felipe Carrillo Puerto'!W41+'003 Isla Mujeres'!W41+'004 Othón P. Blanco'!W41+'005 Benito Juárez'!W41+'006 José María Morelos'!W41+'007 Lázaro Cárdenas'!W41+'008 Playa del Carmen'!W41+'009 Tulum'!W41+'010 Bacalar'!W41+'011 Puerto Morelos'!W41-'Quintana Roo'!W41</f>
        <v>0</v>
      </c>
      <c r="X41" s="41">
        <f>'001 Cozumel'!X41+'002 Felipe Carrillo Puerto'!X41+'003 Isla Mujeres'!X41+'004 Othón P. Blanco'!X41+'005 Benito Juárez'!X41+'006 José María Morelos'!X41+'007 Lázaro Cárdenas'!X41+'008 Playa del Carmen'!X41+'009 Tulum'!X41+'010 Bacalar'!X41+'011 Puerto Morelos'!X41-'Quintana Roo'!X41</f>
        <v>0</v>
      </c>
      <c r="Y41" s="41">
        <f>'001 Cozumel'!Y41+'002 Felipe Carrillo Puerto'!Y41+'003 Isla Mujeres'!Y41+'004 Othón P. Blanco'!Y41+'005 Benito Juárez'!Y41+'006 José María Morelos'!Y41+'007 Lázaro Cárdenas'!Y41+'008 Playa del Carmen'!Y41+'009 Tulum'!Y41+'010 Bacalar'!Y41+'011 Puerto Morelos'!Y41-'Quintana Roo'!Y41</f>
        <v>0</v>
      </c>
      <c r="Z41" s="41">
        <f>'001 Cozumel'!Z41+'002 Felipe Carrillo Puerto'!Z41+'003 Isla Mujeres'!Z41+'004 Othón P. Blanco'!Z41+'005 Benito Juárez'!Z41+'006 José María Morelos'!Z41+'007 Lázaro Cárdenas'!Z41+'008 Playa del Carmen'!Z41+'009 Tulum'!Z41+'010 Bacalar'!Z41+'011 Puerto Morelos'!Z41-'Quintana Roo'!Z41</f>
        <v>0</v>
      </c>
      <c r="AA41" s="41">
        <f t="shared" si="13"/>
        <v>0</v>
      </c>
      <c r="AB41" s="41">
        <f t="shared" si="13"/>
        <v>0</v>
      </c>
      <c r="AC41" s="42">
        <f>AA41+AB41</f>
        <v>0</v>
      </c>
      <c r="AE41" s="3" t="s">
        <v>14</v>
      </c>
      <c r="AF41" s="41">
        <f>IFERROR('Quintana Roo'!AF41-('001 Cozumel'!B41+'002 Felipe Carrillo Puerto'!B41+'003 Isla Mujeres'!B41+'004 Othón P. Blanco'!B41+'005 Benito Juárez'!B41+'006 José María Morelos'!B41+'007 Lázaro Cárdenas'!B41+'008 Playa del Carmen'!B41+'009 Tulum'!B41+'010 Bacalar'!B41+'011 Puerto Morelos'!B41)/('001 Cozumel'!Q41+'002 Felipe Carrillo Puerto'!Q41+'003 Isla Mujeres'!Q41+'004 Othón P. Blanco'!Q41+'005 Benito Juárez'!Q41+'006 José María Morelos'!Q41+'007 Lázaro Cárdenas'!Q41+'008 Playa del Carmen'!Q41+'009 Tulum'!Q41+'010 Bacalar'!Q41+'011 Puerto Morelos'!Q41),0)</f>
        <v>-1.3642420526593924E-12</v>
      </c>
      <c r="AG41" s="41">
        <f>IFERROR('Quintana Roo'!AG41-('001 Cozumel'!C41+'002 Felipe Carrillo Puerto'!C41+'003 Isla Mujeres'!C41+'004 Othón P. Blanco'!C41+'005 Benito Juárez'!C41+'006 José María Morelos'!C41+'007 Lázaro Cárdenas'!C41+'008 Playa del Carmen'!C41+'009 Tulum'!C41+'010 Bacalar'!C41+'011 Puerto Morelos'!C41)/('001 Cozumel'!R41+'002 Felipe Carrillo Puerto'!R41+'003 Isla Mujeres'!R41+'004 Othón P. Blanco'!R41+'005 Benito Juárez'!R41+'006 José María Morelos'!R41+'007 Lázaro Cárdenas'!R41+'008 Playa del Carmen'!R41+'009 Tulum'!R41+'010 Bacalar'!R41+'011 Puerto Morelos'!R41),0)</f>
        <v>3.637978807091713E-12</v>
      </c>
      <c r="AH41" s="41">
        <f>IFERROR('Quintana Roo'!AH41-('001 Cozumel'!D41+'002 Felipe Carrillo Puerto'!D41+'003 Isla Mujeres'!D41+'004 Othón P. Blanco'!D41+'005 Benito Juárez'!D41+'006 José María Morelos'!D41+'007 Lázaro Cárdenas'!D41+'008 Playa del Carmen'!D41+'009 Tulum'!D41+'010 Bacalar'!D41+'011 Puerto Morelos'!D41)/('001 Cozumel'!S41+'002 Felipe Carrillo Puerto'!S41+'003 Isla Mujeres'!S41+'004 Othón P. Blanco'!S41+'005 Benito Juárez'!S41+'006 José María Morelos'!S41+'007 Lázaro Cárdenas'!S41+'008 Playa del Carmen'!S41+'009 Tulum'!S41+'010 Bacalar'!S41+'011 Puerto Morelos'!S41),0)</f>
        <v>0</v>
      </c>
      <c r="AI41" s="41">
        <f>IFERROR('Quintana Roo'!AI41-('001 Cozumel'!E41+'002 Felipe Carrillo Puerto'!E41+'003 Isla Mujeres'!E41+'004 Othón P. Blanco'!E41+'005 Benito Juárez'!E41+'006 José María Morelos'!E41+'007 Lázaro Cárdenas'!E41+'008 Playa del Carmen'!E41+'009 Tulum'!E41+'010 Bacalar'!E41+'011 Puerto Morelos'!E41)/('001 Cozumel'!T41+'002 Felipe Carrillo Puerto'!T41+'003 Isla Mujeres'!T41+'004 Othón P. Blanco'!T41+'005 Benito Juárez'!T41+'006 José María Morelos'!T41+'007 Lázaro Cárdenas'!T41+'008 Playa del Carmen'!T41+'009 Tulum'!T41+'010 Bacalar'!T41+'011 Puerto Morelos'!T41),0)</f>
        <v>0</v>
      </c>
      <c r="AJ41" s="41">
        <f>IFERROR('Quintana Roo'!AJ41-('001 Cozumel'!F41+'002 Felipe Carrillo Puerto'!F41+'003 Isla Mujeres'!F41+'004 Othón P. Blanco'!F41+'005 Benito Juárez'!F41+'006 José María Morelos'!F41+'007 Lázaro Cárdenas'!F41+'008 Playa del Carmen'!F41+'009 Tulum'!F41+'010 Bacalar'!F41+'011 Puerto Morelos'!F41)/('001 Cozumel'!U41+'002 Felipe Carrillo Puerto'!U41+'003 Isla Mujeres'!U41+'004 Othón P. Blanco'!U41+'005 Benito Juárez'!U41+'006 José María Morelos'!U41+'007 Lázaro Cárdenas'!U41+'008 Playa del Carmen'!U41+'009 Tulum'!U41+'010 Bacalar'!U41+'011 Puerto Morelos'!U41),0)</f>
        <v>0</v>
      </c>
      <c r="AK41" s="41">
        <f>IFERROR('Quintana Roo'!AK41-('001 Cozumel'!G41+'002 Felipe Carrillo Puerto'!G41+'003 Isla Mujeres'!G41+'004 Othón P. Blanco'!G41+'005 Benito Juárez'!G41+'006 José María Morelos'!G41+'007 Lázaro Cárdenas'!G41+'008 Playa del Carmen'!G41+'009 Tulum'!G41+'010 Bacalar'!G41+'011 Puerto Morelos'!G41)/('001 Cozumel'!V41+'002 Felipe Carrillo Puerto'!V41+'003 Isla Mujeres'!V41+'004 Othón P. Blanco'!V41+'005 Benito Juárez'!V41+'006 José María Morelos'!V41+'007 Lázaro Cárdenas'!V41+'008 Playa del Carmen'!V41+'009 Tulum'!V41+'010 Bacalar'!V41+'011 Puerto Morelos'!V41),0)</f>
        <v>1.8189894035458565E-12</v>
      </c>
      <c r="AL41" s="41">
        <f>IFERROR('Quintana Roo'!AL41-('001 Cozumel'!H41+'002 Felipe Carrillo Puerto'!H41+'003 Isla Mujeres'!H41+'004 Othón P. Blanco'!H41+'005 Benito Juárez'!H41+'006 José María Morelos'!H41+'007 Lázaro Cárdenas'!H41+'008 Playa del Carmen'!H41+'009 Tulum'!H41+'010 Bacalar'!H41+'011 Puerto Morelos'!H41)/('001 Cozumel'!W41+'002 Felipe Carrillo Puerto'!W41+'003 Isla Mujeres'!W41+'004 Othón P. Blanco'!W41+'005 Benito Juárez'!W41+'006 José María Morelos'!W41+'007 Lázaro Cárdenas'!W41+'008 Playa del Carmen'!W41+'009 Tulum'!W41+'010 Bacalar'!W41+'011 Puerto Morelos'!W41),0)</f>
        <v>0</v>
      </c>
      <c r="AM41" s="41">
        <f>IFERROR('Quintana Roo'!AM41-('001 Cozumel'!I41+'002 Felipe Carrillo Puerto'!I41+'003 Isla Mujeres'!I41+'004 Othón P. Blanco'!I41+'005 Benito Juárez'!I41+'006 José María Morelos'!I41+'007 Lázaro Cárdenas'!I41+'008 Playa del Carmen'!I41+'009 Tulum'!I41+'010 Bacalar'!I41+'011 Puerto Morelos'!I41)/('001 Cozumel'!X41+'002 Felipe Carrillo Puerto'!X41+'003 Isla Mujeres'!X41+'004 Othón P. Blanco'!X41+'005 Benito Juárez'!X41+'006 José María Morelos'!X41+'007 Lázaro Cárdenas'!X41+'008 Playa del Carmen'!X41+'009 Tulum'!X41+'010 Bacalar'!X41+'011 Puerto Morelos'!X41),0)</f>
        <v>-9.0949470177292824E-13</v>
      </c>
      <c r="AN41" s="41">
        <f>IFERROR('Quintana Roo'!AN41-('001 Cozumel'!J41+'002 Felipe Carrillo Puerto'!J41+'003 Isla Mujeres'!J41+'004 Othón P. Blanco'!J41+'005 Benito Juárez'!J41+'006 José María Morelos'!J41+'007 Lázaro Cárdenas'!J41+'008 Playa del Carmen'!J41+'009 Tulum'!J41+'010 Bacalar'!J41+'011 Puerto Morelos'!J41)/('001 Cozumel'!Y41+'002 Felipe Carrillo Puerto'!Y41+'003 Isla Mujeres'!Y41+'004 Othón P. Blanco'!Y41+'005 Benito Juárez'!Y41+'006 José María Morelos'!Y41+'007 Lázaro Cárdenas'!Y41+'008 Playa del Carmen'!Y41+'009 Tulum'!Y41+'010 Bacalar'!Y41+'011 Puerto Morelos'!Y41),0)</f>
        <v>0</v>
      </c>
      <c r="AO41" s="41">
        <f>IFERROR('Quintana Roo'!AO41-('001 Cozumel'!K41+'002 Felipe Carrillo Puerto'!K41+'003 Isla Mujeres'!K41+'004 Othón P. Blanco'!K41+'005 Benito Juárez'!K41+'006 José María Morelos'!K41+'007 Lázaro Cárdenas'!K41+'008 Playa del Carmen'!K41+'009 Tulum'!K41+'010 Bacalar'!K41+'011 Puerto Morelos'!K41)/('001 Cozumel'!Z41+'002 Felipe Carrillo Puerto'!Z41+'003 Isla Mujeres'!Z41+'004 Othón P. Blanco'!Z41+'005 Benito Juárez'!Z41+'006 José María Morelos'!Z41+'007 Lázaro Cárdenas'!Z41+'008 Playa del Carmen'!Z41+'009 Tulum'!Z41+'010 Bacalar'!Z41+'011 Puerto Morelos'!Z41),0)</f>
        <v>0</v>
      </c>
      <c r="AP41" s="43">
        <f>IFERROR('Quintana Roo'!AP41-('001 Cozumel'!L41+'002 Felipe Carrillo Puerto'!L41+'003 Isla Mujeres'!L41+'004 Othón P. Blanco'!L41+'005 Benito Juárez'!L41+'006 José María Morelos'!L41+'007 Lázaro Cárdenas'!L41+'008 Playa del Carmen'!L41+'009 Tulum'!L41+'010 Bacalar'!L41+'011 Puerto Morelos'!L41)/('001 Cozumel'!AA41+'002 Felipe Carrillo Puerto'!AA41+'003 Isla Mujeres'!AA41+'004 Othón P. Blanco'!AA41+'005 Benito Juárez'!AA41+'006 José María Morelos'!AA41+'007 Lázaro Cárdenas'!AA41+'008 Playa del Carmen'!AA41+'009 Tulum'!AA41+'010 Bacalar'!AA41+'011 Puerto Morelos'!AA41),0)</f>
        <v>-4.5474735088646412E-13</v>
      </c>
      <c r="AQ41" s="43">
        <f>IFERROR('Quintana Roo'!AQ41-('001 Cozumel'!M41+'002 Felipe Carrillo Puerto'!M41+'003 Isla Mujeres'!M41+'004 Othón P. Blanco'!M41+'005 Benito Juárez'!M41+'006 José María Morelos'!M41+'007 Lázaro Cárdenas'!M41+'008 Playa del Carmen'!M41+'009 Tulum'!M41+'010 Bacalar'!M41+'011 Puerto Morelos'!M41)/('001 Cozumel'!AB41+'002 Felipe Carrillo Puerto'!AB41+'003 Isla Mujeres'!AB41+'004 Othón P. Blanco'!AB41+'005 Benito Juárez'!AB41+'006 José María Morelos'!AB41+'007 Lázaro Cárdenas'!AB41+'008 Playa del Carmen'!AB41+'009 Tulum'!AB41+'010 Bacalar'!AB41+'011 Puerto Morelos'!AB41),0)</f>
        <v>2.7284841053187847E-12</v>
      </c>
      <c r="AR41" s="42">
        <f>IFERROR('Quintana Roo'!AR41-('001 Cozumel'!N41+'002 Felipe Carrillo Puerto'!N41+'003 Isla Mujeres'!N41+'004 Othón P. Blanco'!N41+'005 Benito Juárez'!N41+'006 José María Morelos'!N41+'007 Lázaro Cárdenas'!N41+'008 Playa del Carmen'!N41+'009 Tulum'!N41+'010 Bacalar'!N41+'011 Puerto Morelos'!N41)/('001 Cozumel'!AC41+'002 Felipe Carrillo Puerto'!AC41+'003 Isla Mujeres'!AC41+'004 Othón P. Blanco'!AC41+'005 Benito Juárez'!AC41+'006 José María Morelos'!AC41+'007 Lázaro Cárdenas'!AC41+'008 Playa del Carmen'!AC41+'009 Tulum'!AC41+'010 Bacalar'!AC41+'011 Puerto Morelos'!AC41),0)</f>
        <v>1.8189894035458565E-12</v>
      </c>
      <c r="AU41" s="10" t="s">
        <v>45</v>
      </c>
      <c r="AV41" s="22">
        <f>'002 Felipe Carrillo Puerto'!AC44</f>
        <v>7799</v>
      </c>
      <c r="AW41" s="22">
        <f>'002 Felipe Carrillo Puerto'!N44</f>
        <v>42690420</v>
      </c>
    </row>
    <row r="42" spans="1:49" ht="15" customHeight="1" thickBot="1" x14ac:dyDescent="0.3">
      <c r="A42" s="3" t="s">
        <v>15</v>
      </c>
      <c r="B42" s="41">
        <f>'001 Cozumel'!B42+'002 Felipe Carrillo Puerto'!B42+'003 Isla Mujeres'!B42+'004 Othón P. Blanco'!B42+'005 Benito Juárez'!B42+'006 José María Morelos'!B42+'007 Lázaro Cárdenas'!B42+'008 Playa del Carmen'!B42+'009 Tulum'!B42+'010 Bacalar'!B42+'011 Puerto Morelos'!B42-'Quintana Roo'!B42</f>
        <v>0</v>
      </c>
      <c r="C42" s="41">
        <f>'001 Cozumel'!C42+'002 Felipe Carrillo Puerto'!C42+'003 Isla Mujeres'!C42+'004 Othón P. Blanco'!C42+'005 Benito Juárez'!C42+'006 José María Morelos'!C42+'007 Lázaro Cárdenas'!C42+'008 Playa del Carmen'!C42+'009 Tulum'!C42+'010 Bacalar'!C42+'011 Puerto Morelos'!C42-'Quintana Roo'!C42</f>
        <v>0</v>
      </c>
      <c r="D42" s="41">
        <f>'001 Cozumel'!D42+'002 Felipe Carrillo Puerto'!D42+'003 Isla Mujeres'!D42+'004 Othón P. Blanco'!D42+'005 Benito Juárez'!D42+'006 José María Morelos'!D42+'007 Lázaro Cárdenas'!D42+'008 Playa del Carmen'!D42+'009 Tulum'!D42+'010 Bacalar'!D42+'011 Puerto Morelos'!D42-'Quintana Roo'!D42</f>
        <v>0</v>
      </c>
      <c r="E42" s="41">
        <f>'001 Cozumel'!E42+'002 Felipe Carrillo Puerto'!E42+'003 Isla Mujeres'!E42+'004 Othón P. Blanco'!E42+'005 Benito Juárez'!E42+'006 José María Morelos'!E42+'007 Lázaro Cárdenas'!E42+'008 Playa del Carmen'!E42+'009 Tulum'!E42+'010 Bacalar'!E42+'011 Puerto Morelos'!E42-'Quintana Roo'!E42</f>
        <v>0</v>
      </c>
      <c r="F42" s="41">
        <f>'001 Cozumel'!F42+'002 Felipe Carrillo Puerto'!F42+'003 Isla Mujeres'!F42+'004 Othón P. Blanco'!F42+'005 Benito Juárez'!F42+'006 José María Morelos'!F42+'007 Lázaro Cárdenas'!F42+'008 Playa del Carmen'!F42+'009 Tulum'!F42+'010 Bacalar'!F42+'011 Puerto Morelos'!F42-'Quintana Roo'!F42</f>
        <v>0</v>
      </c>
      <c r="G42" s="41">
        <f>'001 Cozumel'!G42+'002 Felipe Carrillo Puerto'!G42+'003 Isla Mujeres'!G42+'004 Othón P. Blanco'!G42+'005 Benito Juárez'!G42+'006 José María Morelos'!G42+'007 Lázaro Cárdenas'!G42+'008 Playa del Carmen'!G42+'009 Tulum'!G42+'010 Bacalar'!G42+'011 Puerto Morelos'!G42-'Quintana Roo'!G42</f>
        <v>0</v>
      </c>
      <c r="H42" s="41">
        <f>'001 Cozumel'!H42+'002 Felipe Carrillo Puerto'!H42+'003 Isla Mujeres'!H42+'004 Othón P. Blanco'!H42+'005 Benito Juárez'!H42+'006 José María Morelos'!H42+'007 Lázaro Cárdenas'!H42+'008 Playa del Carmen'!H42+'009 Tulum'!H42+'010 Bacalar'!H42+'011 Puerto Morelos'!H42-'Quintana Roo'!H42</f>
        <v>0</v>
      </c>
      <c r="I42" s="41">
        <f>'001 Cozumel'!I42+'002 Felipe Carrillo Puerto'!I42+'003 Isla Mujeres'!I42+'004 Othón P. Blanco'!I42+'005 Benito Juárez'!I42+'006 José María Morelos'!I42+'007 Lázaro Cárdenas'!I42+'008 Playa del Carmen'!I42+'009 Tulum'!I42+'010 Bacalar'!I42+'011 Puerto Morelos'!I42-'Quintana Roo'!I42</f>
        <v>0</v>
      </c>
      <c r="J42" s="41">
        <f>'001 Cozumel'!J42+'002 Felipe Carrillo Puerto'!J42+'003 Isla Mujeres'!J42+'004 Othón P. Blanco'!J42+'005 Benito Juárez'!J42+'006 José María Morelos'!J42+'007 Lázaro Cárdenas'!J42+'008 Playa del Carmen'!J42+'009 Tulum'!J42+'010 Bacalar'!J42+'011 Puerto Morelos'!J42-'Quintana Roo'!J42</f>
        <v>0</v>
      </c>
      <c r="K42" s="41">
        <f>'001 Cozumel'!K42+'002 Felipe Carrillo Puerto'!K42+'003 Isla Mujeres'!K42+'004 Othón P. Blanco'!K42+'005 Benito Juárez'!K42+'006 José María Morelos'!K42+'007 Lázaro Cárdenas'!K42+'008 Playa del Carmen'!K42+'009 Tulum'!K42+'010 Bacalar'!K42+'011 Puerto Morelos'!K42-'Quintana Roo'!K42</f>
        <v>0</v>
      </c>
      <c r="L42" s="41">
        <f t="shared" si="12"/>
        <v>0</v>
      </c>
      <c r="M42" s="41">
        <f t="shared" si="12"/>
        <v>0</v>
      </c>
      <c r="N42" s="42">
        <f>L42+M42</f>
        <v>0</v>
      </c>
      <c r="P42" s="3" t="s">
        <v>15</v>
      </c>
      <c r="Q42" s="41">
        <f>'001 Cozumel'!Q42+'002 Felipe Carrillo Puerto'!Q42+'003 Isla Mujeres'!Q42+'004 Othón P. Blanco'!Q42+'005 Benito Juárez'!Q42+'006 José María Morelos'!Q42+'007 Lázaro Cárdenas'!Q42+'008 Playa del Carmen'!Q42+'009 Tulum'!Q42+'010 Bacalar'!Q42+'011 Puerto Morelos'!Q42-'Quintana Roo'!Q42</f>
        <v>0</v>
      </c>
      <c r="R42" s="41">
        <f>'001 Cozumel'!R42+'002 Felipe Carrillo Puerto'!R42+'003 Isla Mujeres'!R42+'004 Othón P. Blanco'!R42+'005 Benito Juárez'!R42+'006 José María Morelos'!R42+'007 Lázaro Cárdenas'!R42+'008 Playa del Carmen'!R42+'009 Tulum'!R42+'010 Bacalar'!R42+'011 Puerto Morelos'!R42-'Quintana Roo'!R42</f>
        <v>0</v>
      </c>
      <c r="S42" s="41">
        <f>'001 Cozumel'!S42+'002 Felipe Carrillo Puerto'!S42+'003 Isla Mujeres'!S42+'004 Othón P. Blanco'!S42+'005 Benito Juárez'!S42+'006 José María Morelos'!S42+'007 Lázaro Cárdenas'!S42+'008 Playa del Carmen'!S42+'009 Tulum'!S42+'010 Bacalar'!S42+'011 Puerto Morelos'!S42-'Quintana Roo'!S42</f>
        <v>0</v>
      </c>
      <c r="T42" s="41">
        <f>'001 Cozumel'!T42+'002 Felipe Carrillo Puerto'!T42+'003 Isla Mujeres'!T42+'004 Othón P. Blanco'!T42+'005 Benito Juárez'!T42+'006 José María Morelos'!T42+'007 Lázaro Cárdenas'!T42+'008 Playa del Carmen'!T42+'009 Tulum'!T42+'010 Bacalar'!T42+'011 Puerto Morelos'!T42-'Quintana Roo'!T42</f>
        <v>0</v>
      </c>
      <c r="U42" s="41">
        <f>'001 Cozumel'!U42+'002 Felipe Carrillo Puerto'!U42+'003 Isla Mujeres'!U42+'004 Othón P. Blanco'!U42+'005 Benito Juárez'!U42+'006 José María Morelos'!U42+'007 Lázaro Cárdenas'!U42+'008 Playa del Carmen'!U42+'009 Tulum'!U42+'010 Bacalar'!U42+'011 Puerto Morelos'!U42-'Quintana Roo'!U42</f>
        <v>0</v>
      </c>
      <c r="V42" s="41">
        <f>'001 Cozumel'!V42+'002 Felipe Carrillo Puerto'!V42+'003 Isla Mujeres'!V42+'004 Othón P. Blanco'!V42+'005 Benito Juárez'!V42+'006 José María Morelos'!V42+'007 Lázaro Cárdenas'!V42+'008 Playa del Carmen'!V42+'009 Tulum'!V42+'010 Bacalar'!V42+'011 Puerto Morelos'!V42-'Quintana Roo'!V42</f>
        <v>0</v>
      </c>
      <c r="W42" s="41">
        <f>'001 Cozumel'!W42+'002 Felipe Carrillo Puerto'!W42+'003 Isla Mujeres'!W42+'004 Othón P. Blanco'!W42+'005 Benito Juárez'!W42+'006 José María Morelos'!W42+'007 Lázaro Cárdenas'!W42+'008 Playa del Carmen'!W42+'009 Tulum'!W42+'010 Bacalar'!W42+'011 Puerto Morelos'!W42-'Quintana Roo'!W42</f>
        <v>0</v>
      </c>
      <c r="X42" s="41">
        <f>'001 Cozumel'!X42+'002 Felipe Carrillo Puerto'!X42+'003 Isla Mujeres'!X42+'004 Othón P. Blanco'!X42+'005 Benito Juárez'!X42+'006 José María Morelos'!X42+'007 Lázaro Cárdenas'!X42+'008 Playa del Carmen'!X42+'009 Tulum'!X42+'010 Bacalar'!X42+'011 Puerto Morelos'!X42-'Quintana Roo'!X42</f>
        <v>0</v>
      </c>
      <c r="Y42" s="41">
        <f>'001 Cozumel'!Y42+'002 Felipe Carrillo Puerto'!Y42+'003 Isla Mujeres'!Y42+'004 Othón P. Blanco'!Y42+'005 Benito Juárez'!Y42+'006 José María Morelos'!Y42+'007 Lázaro Cárdenas'!Y42+'008 Playa del Carmen'!Y42+'009 Tulum'!Y42+'010 Bacalar'!Y42+'011 Puerto Morelos'!Y42-'Quintana Roo'!Y42</f>
        <v>0</v>
      </c>
      <c r="Z42" s="41">
        <f>'001 Cozumel'!Z42+'002 Felipe Carrillo Puerto'!Z42+'003 Isla Mujeres'!Z42+'004 Othón P. Blanco'!Z42+'005 Benito Juárez'!Z42+'006 José María Morelos'!Z42+'007 Lázaro Cárdenas'!Z42+'008 Playa del Carmen'!Z42+'009 Tulum'!Z42+'010 Bacalar'!Z42+'011 Puerto Morelos'!Z42-'Quintana Roo'!Z42</f>
        <v>0</v>
      </c>
      <c r="AA42" s="41">
        <f t="shared" si="13"/>
        <v>0</v>
      </c>
      <c r="AB42" s="41">
        <f t="shared" si="13"/>
        <v>0</v>
      </c>
      <c r="AC42" s="42">
        <f>AA42+AB42</f>
        <v>0</v>
      </c>
      <c r="AE42" s="3" t="s">
        <v>15</v>
      </c>
      <c r="AF42" s="41">
        <f>IFERROR('Quintana Roo'!AF42-('001 Cozumel'!B42+'002 Felipe Carrillo Puerto'!B42+'003 Isla Mujeres'!B42+'004 Othón P. Blanco'!B42+'005 Benito Juárez'!B42+'006 José María Morelos'!B42+'007 Lázaro Cárdenas'!B42+'008 Playa del Carmen'!B42+'009 Tulum'!B42+'010 Bacalar'!B42+'011 Puerto Morelos'!B42)/('001 Cozumel'!Q42+'002 Felipe Carrillo Puerto'!Q42+'003 Isla Mujeres'!Q42+'004 Othón P. Blanco'!Q42+'005 Benito Juárez'!Q42+'006 José María Morelos'!Q42+'007 Lázaro Cárdenas'!Q42+'008 Playa del Carmen'!Q42+'009 Tulum'!Q42+'010 Bacalar'!Q42+'011 Puerto Morelos'!Q42),0)</f>
        <v>0</v>
      </c>
      <c r="AG42" s="41">
        <f>IFERROR('Quintana Roo'!AG42-('001 Cozumel'!C42+'002 Felipe Carrillo Puerto'!C42+'003 Isla Mujeres'!C42+'004 Othón P. Blanco'!C42+'005 Benito Juárez'!C42+'006 José María Morelos'!C42+'007 Lázaro Cárdenas'!C42+'008 Playa del Carmen'!C42+'009 Tulum'!C42+'010 Bacalar'!C42+'011 Puerto Morelos'!C42)/('001 Cozumel'!R42+'002 Felipe Carrillo Puerto'!R42+'003 Isla Mujeres'!R42+'004 Othón P. Blanco'!R42+'005 Benito Juárez'!R42+'006 José María Morelos'!R42+'007 Lázaro Cárdenas'!R42+'008 Playa del Carmen'!R42+'009 Tulum'!R42+'010 Bacalar'!R42+'011 Puerto Morelos'!R42),0)</f>
        <v>0</v>
      </c>
      <c r="AH42" s="41">
        <f>IFERROR('Quintana Roo'!AH42-('001 Cozumel'!D42+'002 Felipe Carrillo Puerto'!D42+'003 Isla Mujeres'!D42+'004 Othón P. Blanco'!D42+'005 Benito Juárez'!D42+'006 José María Morelos'!D42+'007 Lázaro Cárdenas'!D42+'008 Playa del Carmen'!D42+'009 Tulum'!D42+'010 Bacalar'!D42+'011 Puerto Morelos'!D42)/('001 Cozumel'!S42+'002 Felipe Carrillo Puerto'!S42+'003 Isla Mujeres'!S42+'004 Othón P. Blanco'!S42+'005 Benito Juárez'!S42+'006 José María Morelos'!S42+'007 Lázaro Cárdenas'!S42+'008 Playa del Carmen'!S42+'009 Tulum'!S42+'010 Bacalar'!S42+'011 Puerto Morelos'!S42),0)</f>
        <v>0</v>
      </c>
      <c r="AI42" s="41">
        <f>IFERROR('Quintana Roo'!AI42-('001 Cozumel'!E42+'002 Felipe Carrillo Puerto'!E42+'003 Isla Mujeres'!E42+'004 Othón P. Blanco'!E42+'005 Benito Juárez'!E42+'006 José María Morelos'!E42+'007 Lázaro Cárdenas'!E42+'008 Playa del Carmen'!E42+'009 Tulum'!E42+'010 Bacalar'!E42+'011 Puerto Morelos'!E42)/('001 Cozumel'!T42+'002 Felipe Carrillo Puerto'!T42+'003 Isla Mujeres'!T42+'004 Othón P. Blanco'!T42+'005 Benito Juárez'!T42+'006 José María Morelos'!T42+'007 Lázaro Cárdenas'!T42+'008 Playa del Carmen'!T42+'009 Tulum'!T42+'010 Bacalar'!T42+'011 Puerto Morelos'!T42),0)</f>
        <v>0</v>
      </c>
      <c r="AJ42" s="41">
        <f>IFERROR('Quintana Roo'!AJ42-('001 Cozumel'!F42+'002 Felipe Carrillo Puerto'!F42+'003 Isla Mujeres'!F42+'004 Othón P. Blanco'!F42+'005 Benito Juárez'!F42+'006 José María Morelos'!F42+'007 Lázaro Cárdenas'!F42+'008 Playa del Carmen'!F42+'009 Tulum'!F42+'010 Bacalar'!F42+'011 Puerto Morelos'!F42)/('001 Cozumel'!U42+'002 Felipe Carrillo Puerto'!U42+'003 Isla Mujeres'!U42+'004 Othón P. Blanco'!U42+'005 Benito Juárez'!U42+'006 José María Morelos'!U42+'007 Lázaro Cárdenas'!U42+'008 Playa del Carmen'!U42+'009 Tulum'!U42+'010 Bacalar'!U42+'011 Puerto Morelos'!U42),0)</f>
        <v>0</v>
      </c>
      <c r="AK42" s="41">
        <f>IFERROR('Quintana Roo'!AK42-('001 Cozumel'!G42+'002 Felipe Carrillo Puerto'!G42+'003 Isla Mujeres'!G42+'004 Othón P. Blanco'!G42+'005 Benito Juárez'!G42+'006 José María Morelos'!G42+'007 Lázaro Cárdenas'!G42+'008 Playa del Carmen'!G42+'009 Tulum'!G42+'010 Bacalar'!G42+'011 Puerto Morelos'!G42)/('001 Cozumel'!V42+'002 Felipe Carrillo Puerto'!V42+'003 Isla Mujeres'!V42+'004 Othón P. Blanco'!V42+'005 Benito Juárez'!V42+'006 José María Morelos'!V42+'007 Lázaro Cárdenas'!V42+'008 Playa del Carmen'!V42+'009 Tulum'!V42+'010 Bacalar'!V42+'011 Puerto Morelos'!V42),0)</f>
        <v>0</v>
      </c>
      <c r="AL42" s="41">
        <f>IFERROR('Quintana Roo'!AL42-('001 Cozumel'!H42+'002 Felipe Carrillo Puerto'!H42+'003 Isla Mujeres'!H42+'004 Othón P. Blanco'!H42+'005 Benito Juárez'!H42+'006 José María Morelos'!H42+'007 Lázaro Cárdenas'!H42+'008 Playa del Carmen'!H42+'009 Tulum'!H42+'010 Bacalar'!H42+'011 Puerto Morelos'!H42)/('001 Cozumel'!W42+'002 Felipe Carrillo Puerto'!W42+'003 Isla Mujeres'!W42+'004 Othón P. Blanco'!W42+'005 Benito Juárez'!W42+'006 José María Morelos'!W42+'007 Lázaro Cárdenas'!W42+'008 Playa del Carmen'!W42+'009 Tulum'!W42+'010 Bacalar'!W42+'011 Puerto Morelos'!W42),0)</f>
        <v>1.1368683772161603E-13</v>
      </c>
      <c r="AM42" s="41">
        <f>IFERROR('Quintana Roo'!AM42-('001 Cozumel'!I42+'002 Felipe Carrillo Puerto'!I42+'003 Isla Mujeres'!I42+'004 Othón P. Blanco'!I42+'005 Benito Juárez'!I42+'006 José María Morelos'!I42+'007 Lázaro Cárdenas'!I42+'008 Playa del Carmen'!I42+'009 Tulum'!I42+'010 Bacalar'!I42+'011 Puerto Morelos'!I42)/('001 Cozumel'!X42+'002 Felipe Carrillo Puerto'!X42+'003 Isla Mujeres'!X42+'004 Othón P. Blanco'!X42+'005 Benito Juárez'!X42+'006 José María Morelos'!X42+'007 Lázaro Cárdenas'!X42+'008 Playa del Carmen'!X42+'009 Tulum'!X42+'010 Bacalar'!X42+'011 Puerto Morelos'!X42),0)</f>
        <v>0</v>
      </c>
      <c r="AN42" s="41">
        <f>IFERROR('Quintana Roo'!AN42-('001 Cozumel'!J42+'002 Felipe Carrillo Puerto'!J42+'003 Isla Mujeres'!J42+'004 Othón P. Blanco'!J42+'005 Benito Juárez'!J42+'006 José María Morelos'!J42+'007 Lázaro Cárdenas'!J42+'008 Playa del Carmen'!J42+'009 Tulum'!J42+'010 Bacalar'!J42+'011 Puerto Morelos'!J42)/('001 Cozumel'!Y42+'002 Felipe Carrillo Puerto'!Y42+'003 Isla Mujeres'!Y42+'004 Othón P. Blanco'!Y42+'005 Benito Juárez'!Y42+'006 José María Morelos'!Y42+'007 Lázaro Cárdenas'!Y42+'008 Playa del Carmen'!Y42+'009 Tulum'!Y42+'010 Bacalar'!Y42+'011 Puerto Morelos'!Y42),0)</f>
        <v>0</v>
      </c>
      <c r="AO42" s="41">
        <f>IFERROR('Quintana Roo'!AO42-('001 Cozumel'!K42+'002 Felipe Carrillo Puerto'!K42+'003 Isla Mujeres'!K42+'004 Othón P. Blanco'!K42+'005 Benito Juárez'!K42+'006 José María Morelos'!K42+'007 Lázaro Cárdenas'!K42+'008 Playa del Carmen'!K42+'009 Tulum'!K42+'010 Bacalar'!K42+'011 Puerto Morelos'!K42)/('001 Cozumel'!Z42+'002 Felipe Carrillo Puerto'!Z42+'003 Isla Mujeres'!Z42+'004 Othón P. Blanco'!Z42+'005 Benito Juárez'!Z42+'006 José María Morelos'!Z42+'007 Lázaro Cárdenas'!Z42+'008 Playa del Carmen'!Z42+'009 Tulum'!Z42+'010 Bacalar'!Z42+'011 Puerto Morelos'!Z42),0)</f>
        <v>0</v>
      </c>
      <c r="AP42" s="43">
        <f>IFERROR('Quintana Roo'!AP42-('001 Cozumel'!L42+'002 Felipe Carrillo Puerto'!L42+'003 Isla Mujeres'!L42+'004 Othón P. Blanco'!L42+'005 Benito Juárez'!L42+'006 José María Morelos'!L42+'007 Lázaro Cárdenas'!L42+'008 Playa del Carmen'!L42+'009 Tulum'!L42+'010 Bacalar'!L42+'011 Puerto Morelos'!L42)/('001 Cozumel'!AA42+'002 Felipe Carrillo Puerto'!AA42+'003 Isla Mujeres'!AA42+'004 Othón P. Blanco'!AA42+'005 Benito Juárez'!AA42+'006 José María Morelos'!AA42+'007 Lázaro Cárdenas'!AA42+'008 Playa del Carmen'!AA42+'009 Tulum'!AA42+'010 Bacalar'!AA42+'011 Puerto Morelos'!AA42),0)</f>
        <v>0</v>
      </c>
      <c r="AQ42" s="43">
        <f>IFERROR('Quintana Roo'!AQ42-('001 Cozumel'!M42+'002 Felipe Carrillo Puerto'!M42+'003 Isla Mujeres'!M42+'004 Othón P. Blanco'!M42+'005 Benito Juárez'!M42+'006 José María Morelos'!M42+'007 Lázaro Cárdenas'!M42+'008 Playa del Carmen'!M42+'009 Tulum'!M42+'010 Bacalar'!M42+'011 Puerto Morelos'!M42)/('001 Cozumel'!AB42+'002 Felipe Carrillo Puerto'!AB42+'003 Isla Mujeres'!AB42+'004 Othón P. Blanco'!AB42+'005 Benito Juárez'!AB42+'006 José María Morelos'!AB42+'007 Lázaro Cárdenas'!AB42+'008 Playa del Carmen'!AB42+'009 Tulum'!AB42+'010 Bacalar'!AB42+'011 Puerto Morelos'!AB42),0)</f>
        <v>0</v>
      </c>
      <c r="AR42" s="42">
        <f>IFERROR('Quintana Roo'!AR42-('001 Cozumel'!N42+'002 Felipe Carrillo Puerto'!N42+'003 Isla Mujeres'!N42+'004 Othón P. Blanco'!N42+'005 Benito Juárez'!N42+'006 José María Morelos'!N42+'007 Lázaro Cárdenas'!N42+'008 Playa del Carmen'!N42+'009 Tulum'!N42+'010 Bacalar'!N42+'011 Puerto Morelos'!N42)/('001 Cozumel'!AC42+'002 Felipe Carrillo Puerto'!AC42+'003 Isla Mujeres'!AC42+'004 Othón P. Blanco'!AC42+'005 Benito Juárez'!AC42+'006 José María Morelos'!AC42+'007 Lázaro Cárdenas'!AC42+'008 Playa del Carmen'!AC42+'009 Tulum'!AC42+'010 Bacalar'!AC42+'011 Puerto Morelos'!AC42),0)</f>
        <v>0</v>
      </c>
      <c r="AU42" s="10" t="s">
        <v>46</v>
      </c>
      <c r="AV42" s="22">
        <f>'003 Isla Mujeres'!AC44</f>
        <v>5034</v>
      </c>
      <c r="AW42" s="22">
        <f>'003 Isla Mujeres'!N44</f>
        <v>14220330</v>
      </c>
    </row>
    <row r="43" spans="1:49" ht="15" customHeight="1" thickBot="1" x14ac:dyDescent="0.3">
      <c r="A43" s="4" t="s">
        <v>16</v>
      </c>
      <c r="B43" s="41">
        <f>'001 Cozumel'!B43+'002 Felipe Carrillo Puerto'!B43+'003 Isla Mujeres'!B43+'004 Othón P. Blanco'!B43+'005 Benito Juárez'!B43+'006 José María Morelos'!B43+'007 Lázaro Cárdenas'!B43+'008 Playa del Carmen'!B43+'009 Tulum'!B43+'010 Bacalar'!B43+'011 Puerto Morelos'!B43-'Quintana Roo'!B43</f>
        <v>0</v>
      </c>
      <c r="C43" s="41">
        <f>'001 Cozumel'!C43+'002 Felipe Carrillo Puerto'!C43+'003 Isla Mujeres'!C43+'004 Othón P. Blanco'!C43+'005 Benito Juárez'!C43+'006 José María Morelos'!C43+'007 Lázaro Cárdenas'!C43+'008 Playa del Carmen'!C43+'009 Tulum'!C43+'010 Bacalar'!C43+'011 Puerto Morelos'!C43-'Quintana Roo'!C43</f>
        <v>0</v>
      </c>
      <c r="D43" s="41">
        <f>'001 Cozumel'!D43+'002 Felipe Carrillo Puerto'!D43+'003 Isla Mujeres'!D43+'004 Othón P. Blanco'!D43+'005 Benito Juárez'!D43+'006 José María Morelos'!D43+'007 Lázaro Cárdenas'!D43+'008 Playa del Carmen'!D43+'009 Tulum'!D43+'010 Bacalar'!D43+'011 Puerto Morelos'!D43-'Quintana Roo'!D43</f>
        <v>0</v>
      </c>
      <c r="E43" s="41">
        <f>'001 Cozumel'!E43+'002 Felipe Carrillo Puerto'!E43+'003 Isla Mujeres'!E43+'004 Othón P. Blanco'!E43+'005 Benito Juárez'!E43+'006 José María Morelos'!E43+'007 Lázaro Cárdenas'!E43+'008 Playa del Carmen'!E43+'009 Tulum'!E43+'010 Bacalar'!E43+'011 Puerto Morelos'!E43-'Quintana Roo'!E43</f>
        <v>0</v>
      </c>
      <c r="F43" s="41">
        <f>'001 Cozumel'!F43+'002 Felipe Carrillo Puerto'!F43+'003 Isla Mujeres'!F43+'004 Othón P. Blanco'!F43+'005 Benito Juárez'!F43+'006 José María Morelos'!F43+'007 Lázaro Cárdenas'!F43+'008 Playa del Carmen'!F43+'009 Tulum'!F43+'010 Bacalar'!F43+'011 Puerto Morelos'!F43-'Quintana Roo'!F43</f>
        <v>0</v>
      </c>
      <c r="G43" s="41">
        <f>'001 Cozumel'!G43+'002 Felipe Carrillo Puerto'!G43+'003 Isla Mujeres'!G43+'004 Othón P. Blanco'!G43+'005 Benito Juárez'!G43+'006 José María Morelos'!G43+'007 Lázaro Cárdenas'!G43+'008 Playa del Carmen'!G43+'009 Tulum'!G43+'010 Bacalar'!G43+'011 Puerto Morelos'!G43-'Quintana Roo'!G43</f>
        <v>0</v>
      </c>
      <c r="H43" s="41">
        <f>'001 Cozumel'!H43+'002 Felipe Carrillo Puerto'!H43+'003 Isla Mujeres'!H43+'004 Othón P. Blanco'!H43+'005 Benito Juárez'!H43+'006 José María Morelos'!H43+'007 Lázaro Cárdenas'!H43+'008 Playa del Carmen'!H43+'009 Tulum'!H43+'010 Bacalar'!H43+'011 Puerto Morelos'!H43-'Quintana Roo'!H43</f>
        <v>0</v>
      </c>
      <c r="I43" s="41">
        <f>'001 Cozumel'!I43+'002 Felipe Carrillo Puerto'!I43+'003 Isla Mujeres'!I43+'004 Othón P. Blanco'!I43+'005 Benito Juárez'!I43+'006 José María Morelos'!I43+'007 Lázaro Cárdenas'!I43+'008 Playa del Carmen'!I43+'009 Tulum'!I43+'010 Bacalar'!I43+'011 Puerto Morelos'!I43-'Quintana Roo'!I43</f>
        <v>0</v>
      </c>
      <c r="J43" s="41">
        <f>'001 Cozumel'!J43+'002 Felipe Carrillo Puerto'!J43+'003 Isla Mujeres'!J43+'004 Othón P. Blanco'!J43+'005 Benito Juárez'!J43+'006 José María Morelos'!J43+'007 Lázaro Cárdenas'!J43+'008 Playa del Carmen'!J43+'009 Tulum'!J43+'010 Bacalar'!J43+'011 Puerto Morelos'!J43-'Quintana Roo'!J43</f>
        <v>0</v>
      </c>
      <c r="K43" s="41">
        <f>'001 Cozumel'!K43+'002 Felipe Carrillo Puerto'!K43+'003 Isla Mujeres'!K43+'004 Othón P. Blanco'!K43+'005 Benito Juárez'!K43+'006 José María Morelos'!K43+'007 Lázaro Cárdenas'!K43+'008 Playa del Carmen'!K43+'009 Tulum'!K43+'010 Bacalar'!K43+'011 Puerto Morelos'!K43-'Quintana Roo'!K43</f>
        <v>0</v>
      </c>
      <c r="L43" s="41">
        <f t="shared" ref="L43" si="14">B43+D43+F43+H43+J43</f>
        <v>0</v>
      </c>
      <c r="M43" s="41">
        <f t="shared" ref="M43" si="15">C43+E43+G43+I43+K43</f>
        <v>0</v>
      </c>
      <c r="N43" s="44">
        <f>L43+M43</f>
        <v>0</v>
      </c>
      <c r="P43" s="4" t="s">
        <v>16</v>
      </c>
      <c r="Q43" s="41">
        <f>'001 Cozumel'!Q43+'002 Felipe Carrillo Puerto'!Q43+'003 Isla Mujeres'!Q43+'004 Othón P. Blanco'!Q43+'005 Benito Juárez'!Q43+'006 José María Morelos'!Q43+'007 Lázaro Cárdenas'!Q43+'008 Playa del Carmen'!Q43+'009 Tulum'!Q43+'010 Bacalar'!Q43+'011 Puerto Morelos'!Q43-'Quintana Roo'!Q43</f>
        <v>0</v>
      </c>
      <c r="R43" s="41">
        <f>'001 Cozumel'!R43+'002 Felipe Carrillo Puerto'!R43+'003 Isla Mujeres'!R43+'004 Othón P. Blanco'!R43+'005 Benito Juárez'!R43+'006 José María Morelos'!R43+'007 Lázaro Cárdenas'!R43+'008 Playa del Carmen'!R43+'009 Tulum'!R43+'010 Bacalar'!R43+'011 Puerto Morelos'!R43-'Quintana Roo'!R43</f>
        <v>0</v>
      </c>
      <c r="S43" s="41">
        <f>'001 Cozumel'!S43+'002 Felipe Carrillo Puerto'!S43+'003 Isla Mujeres'!S43+'004 Othón P. Blanco'!S43+'005 Benito Juárez'!S43+'006 José María Morelos'!S43+'007 Lázaro Cárdenas'!S43+'008 Playa del Carmen'!S43+'009 Tulum'!S43+'010 Bacalar'!S43+'011 Puerto Morelos'!S43-'Quintana Roo'!S43</f>
        <v>0</v>
      </c>
      <c r="T43" s="41">
        <f>'001 Cozumel'!T43+'002 Felipe Carrillo Puerto'!T43+'003 Isla Mujeres'!T43+'004 Othón P. Blanco'!T43+'005 Benito Juárez'!T43+'006 José María Morelos'!T43+'007 Lázaro Cárdenas'!T43+'008 Playa del Carmen'!T43+'009 Tulum'!T43+'010 Bacalar'!T43+'011 Puerto Morelos'!T43-'Quintana Roo'!T43</f>
        <v>0</v>
      </c>
      <c r="U43" s="41">
        <f>'001 Cozumel'!U43+'002 Felipe Carrillo Puerto'!U43+'003 Isla Mujeres'!U43+'004 Othón P. Blanco'!U43+'005 Benito Juárez'!U43+'006 José María Morelos'!U43+'007 Lázaro Cárdenas'!U43+'008 Playa del Carmen'!U43+'009 Tulum'!U43+'010 Bacalar'!U43+'011 Puerto Morelos'!U43-'Quintana Roo'!U43</f>
        <v>0</v>
      </c>
      <c r="V43" s="41">
        <f>'001 Cozumel'!V43+'002 Felipe Carrillo Puerto'!V43+'003 Isla Mujeres'!V43+'004 Othón P. Blanco'!V43+'005 Benito Juárez'!V43+'006 José María Morelos'!V43+'007 Lázaro Cárdenas'!V43+'008 Playa del Carmen'!V43+'009 Tulum'!V43+'010 Bacalar'!V43+'011 Puerto Morelos'!V43-'Quintana Roo'!V43</f>
        <v>0</v>
      </c>
      <c r="W43" s="41">
        <f>'001 Cozumel'!W43+'002 Felipe Carrillo Puerto'!W43+'003 Isla Mujeres'!W43+'004 Othón P. Blanco'!W43+'005 Benito Juárez'!W43+'006 José María Morelos'!W43+'007 Lázaro Cárdenas'!W43+'008 Playa del Carmen'!W43+'009 Tulum'!W43+'010 Bacalar'!W43+'011 Puerto Morelos'!W43-'Quintana Roo'!W43</f>
        <v>0</v>
      </c>
      <c r="X43" s="41">
        <f>'001 Cozumel'!X43+'002 Felipe Carrillo Puerto'!X43+'003 Isla Mujeres'!X43+'004 Othón P. Blanco'!X43+'005 Benito Juárez'!X43+'006 José María Morelos'!X43+'007 Lázaro Cárdenas'!X43+'008 Playa del Carmen'!X43+'009 Tulum'!X43+'010 Bacalar'!X43+'011 Puerto Morelos'!X43-'Quintana Roo'!X43</f>
        <v>0</v>
      </c>
      <c r="Y43" s="41">
        <f>'001 Cozumel'!Y43+'002 Felipe Carrillo Puerto'!Y43+'003 Isla Mujeres'!Y43+'004 Othón P. Blanco'!Y43+'005 Benito Juárez'!Y43+'006 José María Morelos'!Y43+'007 Lázaro Cárdenas'!Y43+'008 Playa del Carmen'!Y43+'009 Tulum'!Y43+'010 Bacalar'!Y43+'011 Puerto Morelos'!Y43-'Quintana Roo'!Y43</f>
        <v>0</v>
      </c>
      <c r="Z43" s="41">
        <f>'001 Cozumel'!Z43+'002 Felipe Carrillo Puerto'!Z43+'003 Isla Mujeres'!Z43+'004 Othón P. Blanco'!Z43+'005 Benito Juárez'!Z43+'006 José María Morelos'!Z43+'007 Lázaro Cárdenas'!Z43+'008 Playa del Carmen'!Z43+'009 Tulum'!Z43+'010 Bacalar'!Z43+'011 Puerto Morelos'!Z43-'Quintana Roo'!Z43</f>
        <v>0</v>
      </c>
      <c r="AA43" s="41">
        <f t="shared" ref="AA43" si="16">Q43+S43+U43+W43+Y43</f>
        <v>0</v>
      </c>
      <c r="AB43" s="41">
        <f t="shared" ref="AB43" si="17">R43+T43+V43+X43+Z43</f>
        <v>0</v>
      </c>
      <c r="AC43" s="44">
        <f>AA43+AB43</f>
        <v>0</v>
      </c>
      <c r="AE43" s="4" t="s">
        <v>16</v>
      </c>
      <c r="AF43" s="41">
        <f>IFERROR('Quintana Roo'!AF43-('001 Cozumel'!B43+'002 Felipe Carrillo Puerto'!B43+'003 Isla Mujeres'!B43+'004 Othón P. Blanco'!B43+'005 Benito Juárez'!B43+'006 José María Morelos'!B43+'007 Lázaro Cárdenas'!B43+'008 Playa del Carmen'!B43+'009 Tulum'!B43+'010 Bacalar'!B43+'011 Puerto Morelos'!B43)/('001 Cozumel'!Q43+'002 Felipe Carrillo Puerto'!Q43+'003 Isla Mujeres'!Q43+'004 Othón P. Blanco'!Q43+'005 Benito Juárez'!Q43+'006 José María Morelos'!Q43+'007 Lázaro Cárdenas'!Q43+'008 Playa del Carmen'!Q43+'009 Tulum'!Q43+'010 Bacalar'!Q43+'011 Puerto Morelos'!Q43),0)</f>
        <v>-4.5474735088646412E-13</v>
      </c>
      <c r="AG43" s="41">
        <f>IFERROR('Quintana Roo'!AG43-('001 Cozumel'!C43+'002 Felipe Carrillo Puerto'!C43+'003 Isla Mujeres'!C43+'004 Othón P. Blanco'!C43+'005 Benito Juárez'!C43+'006 José María Morelos'!C43+'007 Lázaro Cárdenas'!C43+'008 Playa del Carmen'!C43+'009 Tulum'!C43+'010 Bacalar'!C43+'011 Puerto Morelos'!C43)/('001 Cozumel'!R43+'002 Felipe Carrillo Puerto'!R43+'003 Isla Mujeres'!R43+'004 Othón P. Blanco'!R43+'005 Benito Juárez'!R43+'006 José María Morelos'!R43+'007 Lázaro Cárdenas'!R43+'008 Playa del Carmen'!R43+'009 Tulum'!R43+'010 Bacalar'!R43+'011 Puerto Morelos'!R43),0)</f>
        <v>2.7284841053187847E-12</v>
      </c>
      <c r="AH43" s="41">
        <f>IFERROR('Quintana Roo'!AH43-('001 Cozumel'!D43+'002 Felipe Carrillo Puerto'!D43+'003 Isla Mujeres'!D43+'004 Othón P. Blanco'!D43+'005 Benito Juárez'!D43+'006 José María Morelos'!D43+'007 Lázaro Cárdenas'!D43+'008 Playa del Carmen'!D43+'009 Tulum'!D43+'010 Bacalar'!D43+'011 Puerto Morelos'!D43)/('001 Cozumel'!S43+'002 Felipe Carrillo Puerto'!S43+'003 Isla Mujeres'!S43+'004 Othón P. Blanco'!S43+'005 Benito Juárez'!S43+'006 José María Morelos'!S43+'007 Lázaro Cárdenas'!S43+'008 Playa del Carmen'!S43+'009 Tulum'!S43+'010 Bacalar'!S43+'011 Puerto Morelos'!S43),0)</f>
        <v>4.5474735088646412E-13</v>
      </c>
      <c r="AI43" s="41">
        <f>IFERROR('Quintana Roo'!AI43-('001 Cozumel'!E43+'002 Felipe Carrillo Puerto'!E43+'003 Isla Mujeres'!E43+'004 Othón P. Blanco'!E43+'005 Benito Juárez'!E43+'006 José María Morelos'!E43+'007 Lázaro Cárdenas'!E43+'008 Playa del Carmen'!E43+'009 Tulum'!E43+'010 Bacalar'!E43+'011 Puerto Morelos'!E43)/('001 Cozumel'!T43+'002 Felipe Carrillo Puerto'!T43+'003 Isla Mujeres'!T43+'004 Othón P. Blanco'!T43+'005 Benito Juárez'!T43+'006 José María Morelos'!T43+'007 Lázaro Cárdenas'!T43+'008 Playa del Carmen'!T43+'009 Tulum'!T43+'010 Bacalar'!T43+'011 Puerto Morelos'!T43),0)</f>
        <v>0</v>
      </c>
      <c r="AJ43" s="41">
        <f>IFERROR('Quintana Roo'!AJ43-('001 Cozumel'!F43+'002 Felipe Carrillo Puerto'!F43+'003 Isla Mujeres'!F43+'004 Othón P. Blanco'!F43+'005 Benito Juárez'!F43+'006 José María Morelos'!F43+'007 Lázaro Cárdenas'!F43+'008 Playa del Carmen'!F43+'009 Tulum'!F43+'010 Bacalar'!F43+'011 Puerto Morelos'!F43)/('001 Cozumel'!U43+'002 Felipe Carrillo Puerto'!U43+'003 Isla Mujeres'!U43+'004 Othón P. Blanco'!U43+'005 Benito Juárez'!U43+'006 José María Morelos'!U43+'007 Lázaro Cárdenas'!U43+'008 Playa del Carmen'!U43+'009 Tulum'!U43+'010 Bacalar'!U43+'011 Puerto Morelos'!U43),0)</f>
        <v>0</v>
      </c>
      <c r="AK43" s="41">
        <f>IFERROR('Quintana Roo'!AK43-('001 Cozumel'!G43+'002 Felipe Carrillo Puerto'!G43+'003 Isla Mujeres'!G43+'004 Othón P. Blanco'!G43+'005 Benito Juárez'!G43+'006 José María Morelos'!G43+'007 Lázaro Cárdenas'!G43+'008 Playa del Carmen'!G43+'009 Tulum'!G43+'010 Bacalar'!G43+'011 Puerto Morelos'!G43)/('001 Cozumel'!V43+'002 Felipe Carrillo Puerto'!V43+'003 Isla Mujeres'!V43+'004 Othón P. Blanco'!V43+'005 Benito Juárez'!V43+'006 José María Morelos'!V43+'007 Lázaro Cárdenas'!V43+'008 Playa del Carmen'!V43+'009 Tulum'!V43+'010 Bacalar'!V43+'011 Puerto Morelos'!V43),0)</f>
        <v>0</v>
      </c>
      <c r="AL43" s="41">
        <f>IFERROR('Quintana Roo'!AL43-('001 Cozumel'!H43+'002 Felipe Carrillo Puerto'!H43+'003 Isla Mujeres'!H43+'004 Othón P. Blanco'!H43+'005 Benito Juárez'!H43+'006 José María Morelos'!H43+'007 Lázaro Cárdenas'!H43+'008 Playa del Carmen'!H43+'009 Tulum'!H43+'010 Bacalar'!H43+'011 Puerto Morelos'!H43)/('001 Cozumel'!W43+'002 Felipe Carrillo Puerto'!W43+'003 Isla Mujeres'!W43+'004 Othón P. Blanco'!W43+'005 Benito Juárez'!W43+'006 José María Morelos'!W43+'007 Lázaro Cárdenas'!W43+'008 Playa del Carmen'!W43+'009 Tulum'!W43+'010 Bacalar'!W43+'011 Puerto Morelos'!W43),0)</f>
        <v>9.0949470177292824E-13</v>
      </c>
      <c r="AM43" s="41">
        <f>IFERROR('Quintana Roo'!AM43-('001 Cozumel'!I43+'002 Felipe Carrillo Puerto'!I43+'003 Isla Mujeres'!I43+'004 Othón P. Blanco'!I43+'005 Benito Juárez'!I43+'006 José María Morelos'!I43+'007 Lázaro Cárdenas'!I43+'008 Playa del Carmen'!I43+'009 Tulum'!I43+'010 Bacalar'!I43+'011 Puerto Morelos'!I43)/('001 Cozumel'!X43+'002 Felipe Carrillo Puerto'!X43+'003 Isla Mujeres'!X43+'004 Othón P. Blanco'!X43+'005 Benito Juárez'!X43+'006 José María Morelos'!X43+'007 Lázaro Cárdenas'!X43+'008 Playa del Carmen'!X43+'009 Tulum'!X43+'010 Bacalar'!X43+'011 Puerto Morelos'!X43),0)</f>
        <v>-9.0949470177292824E-13</v>
      </c>
      <c r="AN43" s="41">
        <f>IFERROR('Quintana Roo'!AN43-('001 Cozumel'!J43+'002 Felipe Carrillo Puerto'!J43+'003 Isla Mujeres'!J43+'004 Othón P. Blanco'!J43+'005 Benito Juárez'!J43+'006 José María Morelos'!J43+'007 Lázaro Cárdenas'!J43+'008 Playa del Carmen'!J43+'009 Tulum'!J43+'010 Bacalar'!J43+'011 Puerto Morelos'!J43)/('001 Cozumel'!Y43+'002 Felipe Carrillo Puerto'!Y43+'003 Isla Mujeres'!Y43+'004 Othón P. Blanco'!Y43+'005 Benito Juárez'!Y43+'006 José María Morelos'!Y43+'007 Lázaro Cárdenas'!Y43+'008 Playa del Carmen'!Y43+'009 Tulum'!Y43+'010 Bacalar'!Y43+'011 Puerto Morelos'!Y43),0)</f>
        <v>0</v>
      </c>
      <c r="AO43" s="41">
        <f>IFERROR('Quintana Roo'!AO43-('001 Cozumel'!K43+'002 Felipe Carrillo Puerto'!K43+'003 Isla Mujeres'!K43+'004 Othón P. Blanco'!K43+'005 Benito Juárez'!K43+'006 José María Morelos'!K43+'007 Lázaro Cárdenas'!K43+'008 Playa del Carmen'!K43+'009 Tulum'!K43+'010 Bacalar'!K43+'011 Puerto Morelos'!K43)/('001 Cozumel'!Z43+'002 Felipe Carrillo Puerto'!Z43+'003 Isla Mujeres'!Z43+'004 Othón P. Blanco'!Z43+'005 Benito Juárez'!Z43+'006 José María Morelos'!Z43+'007 Lázaro Cárdenas'!Z43+'008 Playa del Carmen'!Z43+'009 Tulum'!Z43+'010 Bacalar'!Z43+'011 Puerto Morelos'!Z43),0)</f>
        <v>0</v>
      </c>
      <c r="AP43" s="43">
        <f>IFERROR('Quintana Roo'!AP43-('001 Cozumel'!L43+'002 Felipe Carrillo Puerto'!L43+'003 Isla Mujeres'!L43+'004 Othón P. Blanco'!L43+'005 Benito Juárez'!L43+'006 José María Morelos'!L43+'007 Lázaro Cárdenas'!L43+'008 Playa del Carmen'!L43+'009 Tulum'!L43+'010 Bacalar'!L43+'011 Puerto Morelos'!L43)/('001 Cozumel'!AA43+'002 Felipe Carrillo Puerto'!AA43+'003 Isla Mujeres'!AA43+'004 Othón P. Blanco'!AA43+'005 Benito Juárez'!AA43+'006 José María Morelos'!AA43+'007 Lázaro Cárdenas'!AA43+'008 Playa del Carmen'!AA43+'009 Tulum'!AA43+'010 Bacalar'!AA43+'011 Puerto Morelos'!AA43),0)</f>
        <v>0</v>
      </c>
      <c r="AQ43" s="43">
        <f>IFERROR('Quintana Roo'!AQ43-('001 Cozumel'!M43+'002 Felipe Carrillo Puerto'!M43+'003 Isla Mujeres'!M43+'004 Othón P. Blanco'!M43+'005 Benito Juárez'!M43+'006 José María Morelos'!M43+'007 Lázaro Cárdenas'!M43+'008 Playa del Carmen'!M43+'009 Tulum'!M43+'010 Bacalar'!M43+'011 Puerto Morelos'!M43)/('001 Cozumel'!AB43+'002 Felipe Carrillo Puerto'!AB43+'003 Isla Mujeres'!AB43+'004 Othón P. Blanco'!AB43+'005 Benito Juárez'!AB43+'006 José María Morelos'!AB43+'007 Lázaro Cárdenas'!AB43+'008 Playa del Carmen'!AB43+'009 Tulum'!AB43+'010 Bacalar'!AB43+'011 Puerto Morelos'!AB43),0)</f>
        <v>1.8189894035458565E-12</v>
      </c>
      <c r="AR43" s="42">
        <f>IFERROR('Quintana Roo'!AR43-('001 Cozumel'!N43+'002 Felipe Carrillo Puerto'!N43+'003 Isla Mujeres'!N43+'004 Othón P. Blanco'!N43+'005 Benito Juárez'!N43+'006 José María Morelos'!N43+'007 Lázaro Cárdenas'!N43+'008 Playa del Carmen'!N43+'009 Tulum'!N43+'010 Bacalar'!N43+'011 Puerto Morelos'!N43)/('001 Cozumel'!AC43+'002 Felipe Carrillo Puerto'!AC43+'003 Isla Mujeres'!AC43+'004 Othón P. Blanco'!AC43+'005 Benito Juárez'!AC43+'006 José María Morelos'!AC43+'007 Lázaro Cárdenas'!AC43+'008 Playa del Carmen'!AC43+'009 Tulum'!AC43+'010 Bacalar'!AC43+'011 Puerto Morelos'!AC43),0)</f>
        <v>1.8189894035458565E-12</v>
      </c>
      <c r="AU43" s="10" t="s">
        <v>47</v>
      </c>
      <c r="AV43" s="22">
        <f>'004 Othón P. Blanco'!AC44</f>
        <v>54460</v>
      </c>
      <c r="AW43" s="22">
        <f>'004 Othón P. Blanco'!N44</f>
        <v>253885622.00000012</v>
      </c>
    </row>
    <row r="44" spans="1:49" ht="15" customHeight="1" thickBot="1" x14ac:dyDescent="0.3">
      <c r="A44" s="5" t="s">
        <v>0</v>
      </c>
      <c r="B44" s="63">
        <f>B43+C43</f>
        <v>0</v>
      </c>
      <c r="C44" s="64"/>
      <c r="D44" s="63">
        <f>D43+E43</f>
        <v>0</v>
      </c>
      <c r="E44" s="64"/>
      <c r="F44" s="63">
        <f>F43+G43</f>
        <v>0</v>
      </c>
      <c r="G44" s="64"/>
      <c r="H44" s="63">
        <f>H43+I43</f>
        <v>0</v>
      </c>
      <c r="I44" s="64"/>
      <c r="J44" s="63">
        <f>J43+K43</f>
        <v>0</v>
      </c>
      <c r="K44" s="64"/>
      <c r="L44" s="63">
        <f>L43+M43</f>
        <v>0</v>
      </c>
      <c r="M44" s="67"/>
      <c r="N44" s="39">
        <f>B44+D44+F44+H44+J44</f>
        <v>0</v>
      </c>
      <c r="P44" s="5" t="s">
        <v>0</v>
      </c>
      <c r="Q44" s="63">
        <f>Q43+R43</f>
        <v>0</v>
      </c>
      <c r="R44" s="64"/>
      <c r="S44" s="63">
        <f>S43+T43</f>
        <v>0</v>
      </c>
      <c r="T44" s="64"/>
      <c r="U44" s="63">
        <f>U43+V43</f>
        <v>0</v>
      </c>
      <c r="V44" s="64"/>
      <c r="W44" s="63">
        <f>W43+X43</f>
        <v>0</v>
      </c>
      <c r="X44" s="64"/>
      <c r="Y44" s="63">
        <f>Y43+Z43</f>
        <v>0</v>
      </c>
      <c r="Z44" s="64"/>
      <c r="AA44" s="63">
        <f>AA43+AB43</f>
        <v>0</v>
      </c>
      <c r="AB44" s="67"/>
      <c r="AC44" s="39">
        <f>Q44+S44+U44+W44+Y44</f>
        <v>0</v>
      </c>
      <c r="AE44" s="5" t="s">
        <v>0</v>
      </c>
      <c r="AF44" s="65">
        <f>AVERAGE(AF39:AG43)</f>
        <v>5.4569682106375692E-13</v>
      </c>
      <c r="AG44" s="66"/>
      <c r="AH44" s="65">
        <f>AVERAGE(AH39:AI43)</f>
        <v>9.0949470177292829E-14</v>
      </c>
      <c r="AI44" s="66"/>
      <c r="AJ44" s="65">
        <f>AVERAGE(AJ39:AK43)</f>
        <v>1.8189894035458566E-13</v>
      </c>
      <c r="AK44" s="66"/>
      <c r="AL44" s="65">
        <f>AVERAGE(AL39:AM43)</f>
        <v>1.1368683772161604E-14</v>
      </c>
      <c r="AM44" s="66"/>
      <c r="AN44" s="65">
        <f>AVERAGE(AN39:AO43)</f>
        <v>0</v>
      </c>
      <c r="AO44" s="66"/>
      <c r="AP44" s="65">
        <f>AVERAGE(AP39:AQ43)</f>
        <v>5.4569682106375692E-13</v>
      </c>
      <c r="AQ44" s="66"/>
      <c r="AR44" s="32">
        <f>IFERROR('Quintana Roo'!AR44-('001 Cozumel'!N44+'002 Felipe Carrillo Puerto'!N44+'003 Isla Mujeres'!N44+'004 Othón P. Blanco'!N44+'005 Benito Juárez'!N44+'006 José María Morelos'!N44+'007 Lázaro Cárdenas'!N44+'008 Playa del Carmen'!N44+'009 Tulum'!N44+'010 Bacalar'!N44+'011 Puerto Morelos'!N44)/('001 Cozumel'!AC44+'002 Felipe Carrillo Puerto'!AC44+'003 Isla Mujeres'!AC44+'004 Othón P. Blanco'!AC44+'005 Benito Juárez'!AC44+'006 José María Morelos'!AC44+'007 Lázaro Cárdenas'!AC44+'008 Playa del Carmen'!AC44+'009 Tulum'!AC44+'010 Bacalar'!AC44+'011 Puerto Morelos'!AC44),0)</f>
        <v>1.8189894035458565E-12</v>
      </c>
      <c r="AU44" s="10" t="s">
        <v>48</v>
      </c>
      <c r="AV44" s="22">
        <f>'005 Benito Juárez'!AC44</f>
        <v>153438</v>
      </c>
      <c r="AW44" s="22">
        <f>'005 Benito Juárez'!N44</f>
        <v>777608730</v>
      </c>
    </row>
    <row r="45" spans="1:49" x14ac:dyDescent="0.25">
      <c r="AU45" s="10" t="s">
        <v>49</v>
      </c>
      <c r="AV45" s="22">
        <f>'006 José María Morelos'!AC44</f>
        <v>10857</v>
      </c>
      <c r="AW45" s="22">
        <f>'006 José María Morelos'!N44</f>
        <v>29088857</v>
      </c>
    </row>
    <row r="46" spans="1:49" x14ac:dyDescent="0.25">
      <c r="AU46" s="10" t="s">
        <v>50</v>
      </c>
      <c r="AV46" s="22">
        <f>'007 Lázaro Cárdenas'!AC44</f>
        <v>870</v>
      </c>
      <c r="AW46" s="22">
        <f>'007 Lázaro Cárdenas'!N44</f>
        <v>1698240</v>
      </c>
    </row>
    <row r="47" spans="1:49" x14ac:dyDescent="0.25">
      <c r="AU47" s="10" t="s">
        <v>51</v>
      </c>
      <c r="AV47" s="22">
        <f>'008 Playa del Carmen'!AC44</f>
        <v>47274</v>
      </c>
      <c r="AW47" s="22">
        <f>'008 Playa del Carmen'!N44</f>
        <v>235625660</v>
      </c>
    </row>
    <row r="48" spans="1:49" x14ac:dyDescent="0.25">
      <c r="AU48" s="10" t="s">
        <v>52</v>
      </c>
      <c r="AV48" s="22">
        <f>'009 Tulum'!AC44</f>
        <v>10069</v>
      </c>
      <c r="AW48" s="22">
        <f>'009 Tulum'!N44</f>
        <v>46382696</v>
      </c>
    </row>
    <row r="49" spans="32:49" x14ac:dyDescent="0.25"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U49" s="10" t="s">
        <v>53</v>
      </c>
      <c r="AV49" s="22">
        <f>'010 Bacalar'!AC44</f>
        <v>6382</v>
      </c>
      <c r="AW49" s="22">
        <f>'010 Bacalar'!N44</f>
        <v>9436945</v>
      </c>
    </row>
    <row r="50" spans="32:49" x14ac:dyDescent="0.25"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U50" s="10" t="s">
        <v>54</v>
      </c>
      <c r="AV50" s="22">
        <f>'011 Puerto Morelos'!AC44</f>
        <v>948</v>
      </c>
      <c r="AW50" s="22">
        <f>'011 Puerto Morelos'!N44</f>
        <v>7571360</v>
      </c>
    </row>
    <row r="51" spans="32:49" x14ac:dyDescent="0.25"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U51" s="10" t="s">
        <v>55</v>
      </c>
      <c r="AV51" s="22">
        <f>'Quintana Roo'!AC44</f>
        <v>314324</v>
      </c>
      <c r="AW51" s="22">
        <f>'Quintana Roo'!N44</f>
        <v>1496538120.0000005</v>
      </c>
    </row>
    <row r="52" spans="32:49" x14ac:dyDescent="0.25"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</row>
    <row r="53" spans="32:49" x14ac:dyDescent="0.25"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conditionalFormatting sqref="B15:M19">
    <cfRule type="cellIs" dxfId="10" priority="11" operator="notBetween">
      <formula>-0.01</formula>
      <formula>0.01</formula>
    </cfRule>
  </conditionalFormatting>
  <conditionalFormatting sqref="B27:M31 B75:M79">
    <cfRule type="cellIs" dxfId="9" priority="10" operator="notBetween">
      <formula>-0.01</formula>
      <formula>0.01</formula>
    </cfRule>
  </conditionalFormatting>
  <conditionalFormatting sqref="B39:M43 B87:M91">
    <cfRule type="cellIs" dxfId="8" priority="9" operator="notBetween">
      <formula>-0.01</formula>
      <formula>0.01</formula>
    </cfRule>
  </conditionalFormatting>
  <conditionalFormatting sqref="Q15:AB19 Q63:AB67">
    <cfRule type="cellIs" dxfId="7" priority="6" operator="notBetween">
      <formula>-0.01</formula>
      <formula>0.01</formula>
    </cfRule>
  </conditionalFormatting>
  <conditionalFormatting sqref="Q27:AB31 Q75:AB79">
    <cfRule type="cellIs" dxfId="6" priority="7" operator="notBetween">
      <formula>-0.01</formula>
      <formula>0.01</formula>
    </cfRule>
  </conditionalFormatting>
  <conditionalFormatting sqref="Q39:AB43 Q87:AB91">
    <cfRule type="cellIs" dxfId="5" priority="8" operator="notBetween">
      <formula>-0.01</formula>
      <formula>0.01</formula>
    </cfRule>
  </conditionalFormatting>
  <conditionalFormatting sqref="AF15:AQ19 AF63:AQ67">
    <cfRule type="cellIs" dxfId="4" priority="5" operator="notBetween">
      <formula>-0.01</formula>
      <formula>0.01</formula>
    </cfRule>
  </conditionalFormatting>
  <conditionalFormatting sqref="AF27:AQ31 AF75:AQ79">
    <cfRule type="cellIs" dxfId="3" priority="4" operator="notBetween">
      <formula>-0.01</formula>
      <formula>0.01</formula>
    </cfRule>
  </conditionalFormatting>
  <conditionalFormatting sqref="AF39:AQ43 AF87:AQ91">
    <cfRule type="cellIs" dxfId="2" priority="3" operator="notBetween">
      <formula>-0.01</formula>
      <formula>0.01</formula>
    </cfRule>
  </conditionalFormatting>
  <conditionalFormatting sqref="AV6:AW8 AV54:AW56">
    <cfRule type="cellIs" dxfId="1" priority="2" operator="notBetween">
      <formula>-0.01</formula>
      <formula>0.01</formula>
    </cfRule>
  </conditionalFormatting>
  <conditionalFormatting sqref="BC12:BH23 BC60:BF71">
    <cfRule type="cellIs" dxfId="0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</row>
    <row r="9" spans="1:44" ht="15" customHeight="1" x14ac:dyDescent="0.25">
      <c r="A9" s="7"/>
    </row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5669062.0000000009</v>
      </c>
      <c r="C15" s="2"/>
      <c r="D15" s="2"/>
      <c r="E15" s="2"/>
      <c r="F15" s="2">
        <v>14028300</v>
      </c>
      <c r="G15" s="2"/>
      <c r="H15" s="2">
        <v>9843234.0000000019</v>
      </c>
      <c r="I15" s="2"/>
      <c r="J15" s="2">
        <v>0</v>
      </c>
      <c r="K15" s="2"/>
      <c r="L15" s="1">
        <f>B15+D15+F15+H15+J15</f>
        <v>29540596</v>
      </c>
      <c r="M15" s="29">
        <f>C15+E15+G15+I15+K15</f>
        <v>0</v>
      </c>
      <c r="N15" s="30">
        <f>L15+M15</f>
        <v>29540596</v>
      </c>
      <c r="P15" s="3" t="s">
        <v>12</v>
      </c>
      <c r="Q15" s="2">
        <v>2132</v>
      </c>
      <c r="R15" s="2">
        <v>0</v>
      </c>
      <c r="S15" s="2">
        <v>0</v>
      </c>
      <c r="T15" s="2">
        <v>0</v>
      </c>
      <c r="U15" s="2">
        <v>654</v>
      </c>
      <c r="V15" s="2">
        <v>0</v>
      </c>
      <c r="W15" s="2">
        <v>4078</v>
      </c>
      <c r="X15" s="2">
        <v>0</v>
      </c>
      <c r="Y15" s="2">
        <v>327</v>
      </c>
      <c r="Z15" s="2">
        <v>0</v>
      </c>
      <c r="AA15" s="1">
        <f>Q15+S15+U15+W15+Y15</f>
        <v>7191</v>
      </c>
      <c r="AB15" s="29">
        <f>R15+T15+V15+X15+Z15</f>
        <v>0</v>
      </c>
      <c r="AC15" s="30">
        <f>AA15+AB15</f>
        <v>7191</v>
      </c>
      <c r="AE15" s="3" t="s">
        <v>12</v>
      </c>
      <c r="AF15" s="2">
        <f>IFERROR(B15/Q15, "N.A.")</f>
        <v>2659.0347091932463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21450</v>
      </c>
      <c r="AK15" s="2" t="str">
        <f t="shared" si="0"/>
        <v>N.A.</v>
      </c>
      <c r="AL15" s="2">
        <f t="shared" si="0"/>
        <v>2413.7405590975973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4107.9955499930466</v>
      </c>
      <c r="AQ15" s="29" t="str">
        <f t="shared" si="0"/>
        <v>N.A.</v>
      </c>
      <c r="AR15" s="30">
        <f t="shared" si="0"/>
        <v>4107.9955499930466</v>
      </c>
    </row>
    <row r="16" spans="1:44" ht="15" customHeight="1" thickBot="1" x14ac:dyDescent="0.3">
      <c r="A16" s="3" t="s">
        <v>13</v>
      </c>
      <c r="B16" s="2">
        <v>1144800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1144800</v>
      </c>
      <c r="M16" s="29">
        <f t="shared" si="1"/>
        <v>0</v>
      </c>
      <c r="N16" s="30">
        <f t="shared" ref="N16:N18" si="2">L16+M16</f>
        <v>1144800</v>
      </c>
      <c r="P16" s="3" t="s">
        <v>13</v>
      </c>
      <c r="Q16" s="2">
        <v>318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318</v>
      </c>
      <c r="AB16" s="29">
        <f t="shared" si="3"/>
        <v>0</v>
      </c>
      <c r="AC16" s="30">
        <f t="shared" ref="AC16:AC18" si="4">AA16+AB16</f>
        <v>318</v>
      </c>
      <c r="AE16" s="3" t="s">
        <v>13</v>
      </c>
      <c r="AF16" s="2">
        <f t="shared" ref="AF16:AF19" si="5">IFERROR(B16/Q16, "N.A.")</f>
        <v>3600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3600</v>
      </c>
      <c r="AQ16" s="29" t="str">
        <f t="shared" si="0"/>
        <v>N.A.</v>
      </c>
      <c r="AR16" s="30">
        <f t="shared" si="0"/>
        <v>3600</v>
      </c>
    </row>
    <row r="17" spans="1:44" ht="15" customHeight="1" thickBot="1" x14ac:dyDescent="0.3">
      <c r="A17" s="3" t="s">
        <v>14</v>
      </c>
      <c r="B17" s="2">
        <v>20709762</v>
      </c>
      <c r="C17" s="2">
        <v>71304480</v>
      </c>
      <c r="D17" s="2"/>
      <c r="E17" s="2"/>
      <c r="F17" s="2"/>
      <c r="G17" s="2">
        <v>0</v>
      </c>
      <c r="H17" s="2"/>
      <c r="I17" s="2">
        <v>4768500</v>
      </c>
      <c r="J17" s="2">
        <v>0</v>
      </c>
      <c r="K17" s="2"/>
      <c r="L17" s="1">
        <f t="shared" si="1"/>
        <v>20709762</v>
      </c>
      <c r="M17" s="29">
        <f t="shared" si="1"/>
        <v>76072980</v>
      </c>
      <c r="N17" s="30">
        <f t="shared" si="2"/>
        <v>96782742</v>
      </c>
      <c r="P17" s="3" t="s">
        <v>14</v>
      </c>
      <c r="Q17" s="2">
        <v>4359</v>
      </c>
      <c r="R17" s="2">
        <v>10173</v>
      </c>
      <c r="S17" s="2">
        <v>0</v>
      </c>
      <c r="T17" s="2">
        <v>0</v>
      </c>
      <c r="U17" s="2">
        <v>0</v>
      </c>
      <c r="V17" s="2">
        <v>327</v>
      </c>
      <c r="W17" s="2">
        <v>0</v>
      </c>
      <c r="X17" s="2">
        <v>687</v>
      </c>
      <c r="Y17" s="2">
        <v>558</v>
      </c>
      <c r="Z17" s="2">
        <v>0</v>
      </c>
      <c r="AA17" s="1">
        <f t="shared" si="3"/>
        <v>4917</v>
      </c>
      <c r="AB17" s="29">
        <f t="shared" si="3"/>
        <v>11187</v>
      </c>
      <c r="AC17" s="30">
        <f t="shared" si="4"/>
        <v>16104</v>
      </c>
      <c r="AE17" s="3" t="s">
        <v>14</v>
      </c>
      <c r="AF17" s="2">
        <f t="shared" si="5"/>
        <v>4751.0350997935302</v>
      </c>
      <c r="AG17" s="2">
        <f t="shared" si="0"/>
        <v>7009.189029784724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6941.048034934498</v>
      </c>
      <c r="AN17" s="2">
        <f t="shared" si="0"/>
        <v>0</v>
      </c>
      <c r="AO17" s="2" t="str">
        <f t="shared" si="0"/>
        <v>N.A.</v>
      </c>
      <c r="AP17" s="31">
        <f t="shared" si="0"/>
        <v>4211.8694325808419</v>
      </c>
      <c r="AQ17" s="29">
        <f t="shared" si="0"/>
        <v>6800.1233574684902</v>
      </c>
      <c r="AR17" s="30">
        <f t="shared" si="0"/>
        <v>6009.8573025335318</v>
      </c>
    </row>
    <row r="18" spans="1:44" ht="15" customHeight="1" thickBot="1" x14ac:dyDescent="0.3">
      <c r="A18" s="3" t="s">
        <v>15</v>
      </c>
      <c r="B18" s="2">
        <v>1510160</v>
      </c>
      <c r="C18" s="2"/>
      <c r="D18" s="2"/>
      <c r="E18" s="2"/>
      <c r="F18" s="2"/>
      <c r="G18" s="2">
        <v>0</v>
      </c>
      <c r="H18" s="2">
        <v>13012620.000000004</v>
      </c>
      <c r="I18" s="2"/>
      <c r="J18" s="2">
        <v>0</v>
      </c>
      <c r="K18" s="2"/>
      <c r="L18" s="1">
        <f t="shared" si="1"/>
        <v>14522780.000000004</v>
      </c>
      <c r="M18" s="29">
        <f t="shared" si="1"/>
        <v>0</v>
      </c>
      <c r="N18" s="30">
        <f t="shared" si="2"/>
        <v>14522780.000000004</v>
      </c>
      <c r="P18" s="3" t="s">
        <v>15</v>
      </c>
      <c r="Q18" s="2">
        <v>389</v>
      </c>
      <c r="R18" s="2">
        <v>0</v>
      </c>
      <c r="S18" s="2">
        <v>0</v>
      </c>
      <c r="T18" s="2">
        <v>0</v>
      </c>
      <c r="U18" s="2">
        <v>0</v>
      </c>
      <c r="V18" s="2">
        <v>189</v>
      </c>
      <c r="W18" s="2">
        <v>8150</v>
      </c>
      <c r="X18" s="2">
        <v>0</v>
      </c>
      <c r="Y18" s="2">
        <v>1669</v>
      </c>
      <c r="Z18" s="2">
        <v>0</v>
      </c>
      <c r="AA18" s="1">
        <f t="shared" si="3"/>
        <v>10208</v>
      </c>
      <c r="AB18" s="29">
        <f t="shared" si="3"/>
        <v>189</v>
      </c>
      <c r="AC18" s="38">
        <f t="shared" si="4"/>
        <v>10397</v>
      </c>
      <c r="AE18" s="3" t="s">
        <v>15</v>
      </c>
      <c r="AF18" s="2">
        <f t="shared" si="5"/>
        <v>3882.1593830334191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1596.6404907975464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31">
        <f t="shared" si="0"/>
        <v>1422.6861285266461</v>
      </c>
      <c r="AQ18" s="29">
        <f t="shared" si="0"/>
        <v>0</v>
      </c>
      <c r="AR18" s="30">
        <f t="shared" si="0"/>
        <v>1396.8240838703475</v>
      </c>
    </row>
    <row r="19" spans="1:44" ht="15" customHeight="1" thickBot="1" x14ac:dyDescent="0.3">
      <c r="A19" s="4" t="s">
        <v>16</v>
      </c>
      <c r="B19" s="2">
        <v>29033784.000000004</v>
      </c>
      <c r="C19" s="2">
        <v>71304480</v>
      </c>
      <c r="D19" s="2"/>
      <c r="E19" s="2"/>
      <c r="F19" s="2">
        <v>14028300</v>
      </c>
      <c r="G19" s="2">
        <v>0</v>
      </c>
      <c r="H19" s="2">
        <v>22855853.999999996</v>
      </c>
      <c r="I19" s="2">
        <v>4768500</v>
      </c>
      <c r="J19" s="2">
        <v>0</v>
      </c>
      <c r="K19" s="2"/>
      <c r="L19" s="1">
        <f t="shared" ref="L19" si="6">B19+D19+F19+H19+J19</f>
        <v>65917938</v>
      </c>
      <c r="M19" s="29">
        <f t="shared" ref="M19" si="7">C19+E19+G19+I19+K19</f>
        <v>76072980</v>
      </c>
      <c r="N19" s="38">
        <f t="shared" ref="N19" si="8">L19+M19</f>
        <v>141990918</v>
      </c>
      <c r="P19" s="4" t="s">
        <v>16</v>
      </c>
      <c r="Q19" s="2">
        <v>7198</v>
      </c>
      <c r="R19" s="2">
        <v>10173</v>
      </c>
      <c r="S19" s="2">
        <v>0</v>
      </c>
      <c r="T19" s="2">
        <v>0</v>
      </c>
      <c r="U19" s="2">
        <v>654</v>
      </c>
      <c r="V19" s="2">
        <v>516</v>
      </c>
      <c r="W19" s="2">
        <v>12228</v>
      </c>
      <c r="X19" s="2">
        <v>687</v>
      </c>
      <c r="Y19" s="2">
        <v>2554</v>
      </c>
      <c r="Z19" s="2">
        <v>0</v>
      </c>
      <c r="AA19" s="1">
        <f t="shared" ref="AA19" si="9">Q19+S19+U19+W19+Y19</f>
        <v>22634</v>
      </c>
      <c r="AB19" s="29">
        <f t="shared" ref="AB19" si="10">R19+T19+V19+X19+Z19</f>
        <v>11376</v>
      </c>
      <c r="AC19" s="30">
        <f t="shared" ref="AC19" si="11">AA19+AB19</f>
        <v>34010</v>
      </c>
      <c r="AE19" s="4" t="s">
        <v>16</v>
      </c>
      <c r="AF19" s="2">
        <f t="shared" si="5"/>
        <v>4033.5904417893867</v>
      </c>
      <c r="AG19" s="2">
        <f t="shared" si="0"/>
        <v>7009.189029784724</v>
      </c>
      <c r="AH19" s="2" t="str">
        <f t="shared" si="0"/>
        <v>N.A.</v>
      </c>
      <c r="AI19" s="2" t="str">
        <f t="shared" si="0"/>
        <v>N.A.</v>
      </c>
      <c r="AJ19" s="2">
        <f t="shared" si="0"/>
        <v>21450</v>
      </c>
      <c r="AK19" s="2">
        <f t="shared" si="0"/>
        <v>0</v>
      </c>
      <c r="AL19" s="2">
        <f t="shared" si="0"/>
        <v>1869.1408243375856</v>
      </c>
      <c r="AM19" s="2">
        <f t="shared" si="0"/>
        <v>6941.048034934498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2912.3415216046656</v>
      </c>
      <c r="AQ19" s="29">
        <f t="shared" ref="AQ19" si="13">IFERROR(M19/AB19, "N.A.")</f>
        <v>6687.1466244725734</v>
      </c>
      <c r="AR19" s="30">
        <f t="shared" ref="AR19" si="14">IFERROR(N19/AC19, "N.A.")</f>
        <v>4174.9755366068803</v>
      </c>
    </row>
    <row r="20" spans="1:44" ht="15" customHeight="1" thickBot="1" x14ac:dyDescent="0.3">
      <c r="A20" s="5" t="s">
        <v>0</v>
      </c>
      <c r="B20" s="63">
        <f>B19+C19</f>
        <v>100338264</v>
      </c>
      <c r="C20" s="64"/>
      <c r="D20" s="63">
        <f>D19+E19</f>
        <v>0</v>
      </c>
      <c r="E20" s="64"/>
      <c r="F20" s="63">
        <f>F19+G19</f>
        <v>14028300</v>
      </c>
      <c r="G20" s="64"/>
      <c r="H20" s="63">
        <f>H19+I19</f>
        <v>27624353.999999996</v>
      </c>
      <c r="I20" s="64"/>
      <c r="J20" s="63">
        <f>J19+K19</f>
        <v>0</v>
      </c>
      <c r="K20" s="64"/>
      <c r="L20" s="63">
        <f>L19+M19</f>
        <v>141990918</v>
      </c>
      <c r="M20" s="67"/>
      <c r="N20" s="39">
        <f>B20+D20+F20+H20+J20</f>
        <v>141990918</v>
      </c>
      <c r="P20" s="5" t="s">
        <v>0</v>
      </c>
      <c r="Q20" s="63">
        <f>Q19+R19</f>
        <v>17371</v>
      </c>
      <c r="R20" s="64"/>
      <c r="S20" s="63">
        <f>S19+T19</f>
        <v>0</v>
      </c>
      <c r="T20" s="64"/>
      <c r="U20" s="63">
        <f>U19+V19</f>
        <v>1170</v>
      </c>
      <c r="V20" s="64"/>
      <c r="W20" s="63">
        <f>W19+X19</f>
        <v>12915</v>
      </c>
      <c r="X20" s="64"/>
      <c r="Y20" s="63">
        <f>Y19+Z19</f>
        <v>2554</v>
      </c>
      <c r="Z20" s="64"/>
      <c r="AA20" s="63">
        <f>AA19+AB19</f>
        <v>34010</v>
      </c>
      <c r="AB20" s="64"/>
      <c r="AC20" s="40">
        <f>Q20+S20+U20+W20+Y20</f>
        <v>34010</v>
      </c>
      <c r="AE20" s="5" t="s">
        <v>0</v>
      </c>
      <c r="AF20" s="65">
        <f>IFERROR(B20/Q20,"N.A.")</f>
        <v>5776.1938863623282</v>
      </c>
      <c r="AG20" s="66"/>
      <c r="AH20" s="65" t="str">
        <f>IFERROR(D20/S20,"N.A.")</f>
        <v>N.A.</v>
      </c>
      <c r="AI20" s="66"/>
      <c r="AJ20" s="65">
        <f>IFERROR(F20/U20,"N.A.")</f>
        <v>11990</v>
      </c>
      <c r="AK20" s="66"/>
      <c r="AL20" s="65">
        <f>IFERROR(H20/W20,"N.A.")</f>
        <v>2138.9356562137045</v>
      </c>
      <c r="AM20" s="66"/>
      <c r="AN20" s="65">
        <f>IFERROR(J20/Y20,"N.A.")</f>
        <v>0</v>
      </c>
      <c r="AO20" s="66"/>
      <c r="AP20" s="65">
        <f>IFERROR(L20/AA20,"N.A.")</f>
        <v>4174.9755366068803</v>
      </c>
      <c r="AQ20" s="66"/>
      <c r="AR20" s="32">
        <f>IFERROR(N20/AC20, "N.A.")</f>
        <v>4174.9755366068803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5153062.0000000009</v>
      </c>
      <c r="C27" s="2"/>
      <c r="D27" s="2"/>
      <c r="E27" s="2"/>
      <c r="F27" s="2">
        <v>4218300</v>
      </c>
      <c r="G27" s="2"/>
      <c r="H27" s="2">
        <v>7644354.0000000009</v>
      </c>
      <c r="I27" s="2"/>
      <c r="J27" s="2"/>
      <c r="K27" s="2"/>
      <c r="L27" s="1">
        <f>B27+D27+F27+H27+J27</f>
        <v>17015716</v>
      </c>
      <c r="M27" s="29">
        <f>C27+E27+G27+I27+K27</f>
        <v>0</v>
      </c>
      <c r="N27" s="30">
        <f>L27+M27</f>
        <v>17015716</v>
      </c>
      <c r="P27" s="3" t="s">
        <v>12</v>
      </c>
      <c r="Q27" s="2">
        <v>1932</v>
      </c>
      <c r="R27" s="2">
        <v>0</v>
      </c>
      <c r="S27" s="2">
        <v>0</v>
      </c>
      <c r="T27" s="2">
        <v>0</v>
      </c>
      <c r="U27" s="2">
        <v>327</v>
      </c>
      <c r="V27" s="2">
        <v>0</v>
      </c>
      <c r="W27" s="2">
        <v>3151</v>
      </c>
      <c r="X27" s="2">
        <v>0</v>
      </c>
      <c r="Y27" s="2">
        <v>0</v>
      </c>
      <c r="Z27" s="2">
        <v>0</v>
      </c>
      <c r="AA27" s="1">
        <f>Q27+S27+U27+W27+Y27</f>
        <v>5410</v>
      </c>
      <c r="AB27" s="29">
        <f>R27+T27+V27+X27+Z27</f>
        <v>0</v>
      </c>
      <c r="AC27" s="30">
        <f>AA27+AB27</f>
        <v>5410</v>
      </c>
      <c r="AE27" s="3" t="s">
        <v>12</v>
      </c>
      <c r="AF27" s="2">
        <f>IFERROR(B27/Q27, "N.A.")</f>
        <v>2667.2163561076609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2426.0088860679152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3145.2340110905729</v>
      </c>
      <c r="AQ27" s="29" t="str">
        <f t="shared" si="15"/>
        <v>N.A.</v>
      </c>
      <c r="AR27" s="30">
        <f t="shared" si="15"/>
        <v>3145.2340110905729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29">
        <f t="shared" si="16"/>
        <v>0</v>
      </c>
      <c r="N28" s="30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29">
        <f t="shared" si="18"/>
        <v>0</v>
      </c>
      <c r="AC28" s="30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 t="str">
        <f t="shared" si="15"/>
        <v>N.A.</v>
      </c>
      <c r="AQ28" s="29" t="str">
        <f t="shared" si="15"/>
        <v>N.A.</v>
      </c>
      <c r="AR28" s="30" t="str">
        <f t="shared" si="15"/>
        <v>N.A.</v>
      </c>
    </row>
    <row r="29" spans="1:44" ht="15" customHeight="1" thickBot="1" x14ac:dyDescent="0.3">
      <c r="A29" s="3" t="s">
        <v>14</v>
      </c>
      <c r="B29" s="2">
        <v>12942702</v>
      </c>
      <c r="C29" s="2">
        <v>51610679.999999993</v>
      </c>
      <c r="D29" s="2"/>
      <c r="E29" s="2"/>
      <c r="F29" s="2"/>
      <c r="G29" s="2">
        <v>0</v>
      </c>
      <c r="H29" s="2"/>
      <c r="I29" s="2">
        <v>3418500</v>
      </c>
      <c r="J29" s="2">
        <v>0</v>
      </c>
      <c r="K29" s="2"/>
      <c r="L29" s="1">
        <f t="shared" si="16"/>
        <v>12942702</v>
      </c>
      <c r="M29" s="29">
        <f t="shared" si="16"/>
        <v>55029179.999999993</v>
      </c>
      <c r="N29" s="30">
        <f t="shared" si="17"/>
        <v>67971882</v>
      </c>
      <c r="P29" s="3" t="s">
        <v>14</v>
      </c>
      <c r="Q29" s="2">
        <v>2751</v>
      </c>
      <c r="R29" s="2">
        <v>6999</v>
      </c>
      <c r="S29" s="2">
        <v>0</v>
      </c>
      <c r="T29" s="2">
        <v>0</v>
      </c>
      <c r="U29" s="2">
        <v>0</v>
      </c>
      <c r="V29" s="2">
        <v>327</v>
      </c>
      <c r="W29" s="2">
        <v>0</v>
      </c>
      <c r="X29" s="2">
        <v>318</v>
      </c>
      <c r="Y29" s="2">
        <v>369</v>
      </c>
      <c r="Z29" s="2">
        <v>0</v>
      </c>
      <c r="AA29" s="1">
        <f t="shared" si="18"/>
        <v>3120</v>
      </c>
      <c r="AB29" s="29">
        <f t="shared" si="18"/>
        <v>7644</v>
      </c>
      <c r="AC29" s="30">
        <f t="shared" si="19"/>
        <v>10764</v>
      </c>
      <c r="AE29" s="3" t="s">
        <v>14</v>
      </c>
      <c r="AF29" s="2">
        <f t="shared" si="20"/>
        <v>4704.7262813522357</v>
      </c>
      <c r="AG29" s="2">
        <f t="shared" si="15"/>
        <v>7374.007715387911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10750</v>
      </c>
      <c r="AN29" s="2">
        <f t="shared" si="15"/>
        <v>0</v>
      </c>
      <c r="AO29" s="2" t="str">
        <f t="shared" si="15"/>
        <v>N.A.</v>
      </c>
      <c r="AP29" s="31">
        <f t="shared" si="15"/>
        <v>4148.3019230769232</v>
      </c>
      <c r="AQ29" s="29">
        <f t="shared" si="15"/>
        <v>7199.0031397174243</v>
      </c>
      <c r="AR29" s="30">
        <f t="shared" si="15"/>
        <v>6314.7419175027871</v>
      </c>
    </row>
    <row r="30" spans="1:44" ht="15" customHeight="1" thickBot="1" x14ac:dyDescent="0.3">
      <c r="A30" s="3" t="s">
        <v>15</v>
      </c>
      <c r="B30" s="2">
        <v>1510160</v>
      </c>
      <c r="C30" s="2"/>
      <c r="D30" s="2"/>
      <c r="E30" s="2"/>
      <c r="F30" s="2"/>
      <c r="G30" s="2">
        <v>0</v>
      </c>
      <c r="H30" s="2">
        <v>12802739.999999998</v>
      </c>
      <c r="I30" s="2"/>
      <c r="J30" s="2">
        <v>0</v>
      </c>
      <c r="K30" s="2"/>
      <c r="L30" s="1">
        <f t="shared" si="16"/>
        <v>14312899.999999998</v>
      </c>
      <c r="M30" s="29">
        <f t="shared" si="16"/>
        <v>0</v>
      </c>
      <c r="N30" s="30">
        <f t="shared" si="17"/>
        <v>14312899.999999998</v>
      </c>
      <c r="P30" s="3" t="s">
        <v>15</v>
      </c>
      <c r="Q30" s="2">
        <v>389</v>
      </c>
      <c r="R30" s="2">
        <v>0</v>
      </c>
      <c r="S30" s="2">
        <v>0</v>
      </c>
      <c r="T30" s="2">
        <v>0</v>
      </c>
      <c r="U30" s="2">
        <v>0</v>
      </c>
      <c r="V30" s="2">
        <v>189</v>
      </c>
      <c r="W30" s="2">
        <v>7790</v>
      </c>
      <c r="X30" s="2">
        <v>0</v>
      </c>
      <c r="Y30" s="2">
        <v>1669</v>
      </c>
      <c r="Z30" s="2">
        <v>0</v>
      </c>
      <c r="AA30" s="1">
        <f t="shared" si="18"/>
        <v>9848</v>
      </c>
      <c r="AB30" s="29">
        <f t="shared" si="18"/>
        <v>189</v>
      </c>
      <c r="AC30" s="38">
        <f t="shared" si="19"/>
        <v>10037</v>
      </c>
      <c r="AE30" s="3" t="s">
        <v>15</v>
      </c>
      <c r="AF30" s="2">
        <f t="shared" si="20"/>
        <v>3882.1593830334191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1643.4839537869061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31">
        <f t="shared" si="15"/>
        <v>1453.3813972380176</v>
      </c>
      <c r="AQ30" s="29">
        <f t="shared" si="15"/>
        <v>0</v>
      </c>
      <c r="AR30" s="30">
        <f t="shared" si="15"/>
        <v>1426.0137491282253</v>
      </c>
    </row>
    <row r="31" spans="1:44" ht="15" customHeight="1" thickBot="1" x14ac:dyDescent="0.3">
      <c r="A31" s="4" t="s">
        <v>16</v>
      </c>
      <c r="B31" s="2">
        <v>19605923.999999996</v>
      </c>
      <c r="C31" s="2">
        <v>51610679.999999993</v>
      </c>
      <c r="D31" s="2"/>
      <c r="E31" s="2"/>
      <c r="F31" s="2">
        <v>4218300</v>
      </c>
      <c r="G31" s="2">
        <v>0</v>
      </c>
      <c r="H31" s="2">
        <v>20447093.999999996</v>
      </c>
      <c r="I31" s="2">
        <v>3418500</v>
      </c>
      <c r="J31" s="2">
        <v>0</v>
      </c>
      <c r="K31" s="2"/>
      <c r="L31" s="1">
        <f t="shared" ref="L31" si="21">B31+D31+F31+H31+J31</f>
        <v>44271317.999999993</v>
      </c>
      <c r="M31" s="29">
        <f t="shared" ref="M31" si="22">C31+E31+G31+I31+K31</f>
        <v>55029179.999999993</v>
      </c>
      <c r="N31" s="38">
        <f t="shared" ref="N31" si="23">L31+M31</f>
        <v>99300497.999999985</v>
      </c>
      <c r="P31" s="4" t="s">
        <v>16</v>
      </c>
      <c r="Q31" s="2">
        <v>5072</v>
      </c>
      <c r="R31" s="2">
        <v>6999</v>
      </c>
      <c r="S31" s="2">
        <v>0</v>
      </c>
      <c r="T31" s="2">
        <v>0</v>
      </c>
      <c r="U31" s="2">
        <v>327</v>
      </c>
      <c r="V31" s="2">
        <v>516</v>
      </c>
      <c r="W31" s="2">
        <v>10941</v>
      </c>
      <c r="X31" s="2">
        <v>318</v>
      </c>
      <c r="Y31" s="2">
        <v>2038</v>
      </c>
      <c r="Z31" s="2">
        <v>0</v>
      </c>
      <c r="AA31" s="1">
        <f t="shared" ref="AA31" si="24">Q31+S31+U31+W31+Y31</f>
        <v>18378</v>
      </c>
      <c r="AB31" s="29">
        <f t="shared" ref="AB31" si="25">R31+T31+V31+X31+Z31</f>
        <v>7833</v>
      </c>
      <c r="AC31" s="30">
        <f t="shared" ref="AC31" si="26">AA31+AB31</f>
        <v>26211</v>
      </c>
      <c r="AE31" s="4" t="s">
        <v>16</v>
      </c>
      <c r="AF31" s="2">
        <f t="shared" si="20"/>
        <v>3865.5212933753937</v>
      </c>
      <c r="AG31" s="2">
        <f t="shared" si="15"/>
        <v>7374.007715387911</v>
      </c>
      <c r="AH31" s="2" t="str">
        <f t="shared" si="15"/>
        <v>N.A.</v>
      </c>
      <c r="AI31" s="2" t="str">
        <f t="shared" si="15"/>
        <v>N.A.</v>
      </c>
      <c r="AJ31" s="2">
        <f t="shared" si="15"/>
        <v>12900</v>
      </c>
      <c r="AK31" s="2">
        <f t="shared" si="15"/>
        <v>0</v>
      </c>
      <c r="AL31" s="2">
        <f t="shared" si="15"/>
        <v>1868.85056210584</v>
      </c>
      <c r="AM31" s="2">
        <f t="shared" si="15"/>
        <v>10750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2408.9301338556966</v>
      </c>
      <c r="AQ31" s="29">
        <f t="shared" ref="AQ31" si="28">IFERROR(M31/AB31, "N.A.")</f>
        <v>7025.3006510915347</v>
      </c>
      <c r="AR31" s="30">
        <f t="shared" ref="AR31" si="29">IFERROR(N31/AC31, "N.A.")</f>
        <v>3788.5047499141574</v>
      </c>
    </row>
    <row r="32" spans="1:44" ht="15" customHeight="1" thickBot="1" x14ac:dyDescent="0.3">
      <c r="A32" s="5" t="s">
        <v>0</v>
      </c>
      <c r="B32" s="63">
        <f>B31+C31</f>
        <v>71216603.999999985</v>
      </c>
      <c r="C32" s="64"/>
      <c r="D32" s="63">
        <f>D31+E31</f>
        <v>0</v>
      </c>
      <c r="E32" s="64"/>
      <c r="F32" s="63">
        <f>F31+G31</f>
        <v>4218300</v>
      </c>
      <c r="G32" s="64"/>
      <c r="H32" s="63">
        <f>H31+I31</f>
        <v>23865593.999999996</v>
      </c>
      <c r="I32" s="64"/>
      <c r="J32" s="63">
        <f>J31+K31</f>
        <v>0</v>
      </c>
      <c r="K32" s="64"/>
      <c r="L32" s="63">
        <f>L31+M31</f>
        <v>99300497.999999985</v>
      </c>
      <c r="M32" s="67"/>
      <c r="N32" s="39">
        <f>B32+D32+F32+H32+J32</f>
        <v>99300497.999999985</v>
      </c>
      <c r="P32" s="5" t="s">
        <v>0</v>
      </c>
      <c r="Q32" s="63">
        <f>Q31+R31</f>
        <v>12071</v>
      </c>
      <c r="R32" s="64"/>
      <c r="S32" s="63">
        <f>S31+T31</f>
        <v>0</v>
      </c>
      <c r="T32" s="64"/>
      <c r="U32" s="63">
        <f>U31+V31</f>
        <v>843</v>
      </c>
      <c r="V32" s="64"/>
      <c r="W32" s="63">
        <f>W31+X31</f>
        <v>11259</v>
      </c>
      <c r="X32" s="64"/>
      <c r="Y32" s="63">
        <f>Y31+Z31</f>
        <v>2038</v>
      </c>
      <c r="Z32" s="64"/>
      <c r="AA32" s="63">
        <f>AA31+AB31</f>
        <v>26211</v>
      </c>
      <c r="AB32" s="64"/>
      <c r="AC32" s="40">
        <f>Q32+S32+U32+W32+Y32</f>
        <v>26211</v>
      </c>
      <c r="AE32" s="5" t="s">
        <v>0</v>
      </c>
      <c r="AF32" s="65">
        <f>IFERROR(B32/Q32,"N.A.")</f>
        <v>5899.8097920636219</v>
      </c>
      <c r="AG32" s="66"/>
      <c r="AH32" s="65" t="str">
        <f>IFERROR(D32/S32,"N.A.")</f>
        <v>N.A.</v>
      </c>
      <c r="AI32" s="66"/>
      <c r="AJ32" s="65">
        <f>IFERROR(F32/U32,"N.A.")</f>
        <v>5003.9145907473312</v>
      </c>
      <c r="AK32" s="66"/>
      <c r="AL32" s="65">
        <f>IFERROR(H32/W32,"N.A.")</f>
        <v>2119.6903810285103</v>
      </c>
      <c r="AM32" s="66"/>
      <c r="AN32" s="65">
        <f>IFERROR(J32/Y32,"N.A.")</f>
        <v>0</v>
      </c>
      <c r="AO32" s="66"/>
      <c r="AP32" s="65">
        <f>IFERROR(L32/AA32,"N.A.")</f>
        <v>3788.5047499141574</v>
      </c>
      <c r="AQ32" s="66"/>
      <c r="AR32" s="32">
        <f>IFERROR(N32/AC32, "N.A.")</f>
        <v>3788.5047499141574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516000</v>
      </c>
      <c r="C39" s="2"/>
      <c r="D39" s="2"/>
      <c r="E39" s="2"/>
      <c r="F39" s="2">
        <v>9810000</v>
      </c>
      <c r="G39" s="2"/>
      <c r="H39" s="2">
        <v>2198880</v>
      </c>
      <c r="I39" s="2"/>
      <c r="J39" s="2">
        <v>0</v>
      </c>
      <c r="K39" s="2"/>
      <c r="L39" s="1">
        <f>B39+D39+F39+H39+J39</f>
        <v>12524880</v>
      </c>
      <c r="M39" s="29">
        <f>C39+E39+G39+I39+K39</f>
        <v>0</v>
      </c>
      <c r="N39" s="30">
        <f>L39+M39</f>
        <v>12524880</v>
      </c>
      <c r="P39" s="3" t="s">
        <v>12</v>
      </c>
      <c r="Q39" s="2">
        <v>200</v>
      </c>
      <c r="R39" s="2">
        <v>0</v>
      </c>
      <c r="S39" s="2">
        <v>0</v>
      </c>
      <c r="T39" s="2">
        <v>0</v>
      </c>
      <c r="U39" s="2">
        <v>327</v>
      </c>
      <c r="V39" s="2">
        <v>0</v>
      </c>
      <c r="W39" s="2">
        <v>927</v>
      </c>
      <c r="X39" s="2">
        <v>0</v>
      </c>
      <c r="Y39" s="2">
        <v>327</v>
      </c>
      <c r="Z39" s="2">
        <v>0</v>
      </c>
      <c r="AA39" s="1">
        <f>Q39+S39+U39+W39+Y39</f>
        <v>1781</v>
      </c>
      <c r="AB39" s="29">
        <f>R39+T39+V39+X39+Z39</f>
        <v>0</v>
      </c>
      <c r="AC39" s="30">
        <f>AA39+AB39</f>
        <v>1781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30000</v>
      </c>
      <c r="AK39" s="2" t="str">
        <f t="shared" si="30"/>
        <v>N.A.</v>
      </c>
      <c r="AL39" s="2">
        <f t="shared" si="30"/>
        <v>2372.0388349514565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7032.4985962942164</v>
      </c>
      <c r="AQ39" s="29" t="str">
        <f t="shared" si="30"/>
        <v>N.A.</v>
      </c>
      <c r="AR39" s="30">
        <f t="shared" si="30"/>
        <v>7032.4985962942164</v>
      </c>
    </row>
    <row r="40" spans="1:44" ht="15" customHeight="1" thickBot="1" x14ac:dyDescent="0.3">
      <c r="A40" s="3" t="s">
        <v>13</v>
      </c>
      <c r="B40" s="2">
        <v>1144800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1144800</v>
      </c>
      <c r="M40" s="29">
        <f t="shared" si="31"/>
        <v>0</v>
      </c>
      <c r="N40" s="30">
        <f t="shared" ref="N40:N42" si="32">L40+M40</f>
        <v>1144800</v>
      </c>
      <c r="P40" s="3" t="s">
        <v>13</v>
      </c>
      <c r="Q40" s="2">
        <v>318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318</v>
      </c>
      <c r="AB40" s="29">
        <f t="shared" si="33"/>
        <v>0</v>
      </c>
      <c r="AC40" s="30">
        <f t="shared" ref="AC40:AC42" si="34">AA40+AB40</f>
        <v>318</v>
      </c>
      <c r="AE40" s="3" t="s">
        <v>13</v>
      </c>
      <c r="AF40" s="2">
        <f t="shared" ref="AF40:AF43" si="35">IFERROR(B40/Q40, "N.A.")</f>
        <v>3600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3600</v>
      </c>
      <c r="AQ40" s="29" t="str">
        <f t="shared" si="30"/>
        <v>N.A.</v>
      </c>
      <c r="AR40" s="30">
        <f t="shared" si="30"/>
        <v>3600</v>
      </c>
    </row>
    <row r="41" spans="1:44" ht="15" customHeight="1" thickBot="1" x14ac:dyDescent="0.3">
      <c r="A41" s="3" t="s">
        <v>14</v>
      </c>
      <c r="B41" s="2">
        <v>7767059.9999999991</v>
      </c>
      <c r="C41" s="2">
        <v>19693800</v>
      </c>
      <c r="D41" s="2"/>
      <c r="E41" s="2"/>
      <c r="F41" s="2"/>
      <c r="G41" s="2"/>
      <c r="H41" s="2"/>
      <c r="I41" s="2">
        <v>1350000</v>
      </c>
      <c r="J41" s="2">
        <v>0</v>
      </c>
      <c r="K41" s="2"/>
      <c r="L41" s="1">
        <f t="shared" si="31"/>
        <v>7767059.9999999991</v>
      </c>
      <c r="M41" s="29">
        <f t="shared" si="31"/>
        <v>21043800</v>
      </c>
      <c r="N41" s="30">
        <f t="shared" si="32"/>
        <v>28810860</v>
      </c>
      <c r="P41" s="3" t="s">
        <v>14</v>
      </c>
      <c r="Q41" s="2">
        <v>1608</v>
      </c>
      <c r="R41" s="2">
        <v>3174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369</v>
      </c>
      <c r="Y41" s="2">
        <v>189</v>
      </c>
      <c r="Z41" s="2">
        <v>0</v>
      </c>
      <c r="AA41" s="1">
        <f t="shared" si="33"/>
        <v>1797</v>
      </c>
      <c r="AB41" s="29">
        <f t="shared" si="33"/>
        <v>3543</v>
      </c>
      <c r="AC41" s="30">
        <f t="shared" si="34"/>
        <v>5340</v>
      </c>
      <c r="AE41" s="3" t="s">
        <v>14</v>
      </c>
      <c r="AF41" s="2">
        <f t="shared" si="35"/>
        <v>4830.2611940298502</v>
      </c>
      <c r="AG41" s="2">
        <f t="shared" si="30"/>
        <v>6204.7258979206053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3658.5365853658536</v>
      </c>
      <c r="AN41" s="2">
        <f t="shared" si="30"/>
        <v>0</v>
      </c>
      <c r="AO41" s="2" t="str">
        <f t="shared" si="30"/>
        <v>N.A.</v>
      </c>
      <c r="AP41" s="31">
        <f t="shared" si="30"/>
        <v>4322.2370617696151</v>
      </c>
      <c r="AQ41" s="29">
        <f t="shared" si="30"/>
        <v>5939.5427603725657</v>
      </c>
      <c r="AR41" s="30">
        <f t="shared" si="30"/>
        <v>5395.2921348314603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209880</v>
      </c>
      <c r="I42" s="2"/>
      <c r="J42" s="2"/>
      <c r="K42" s="2"/>
      <c r="L42" s="1">
        <f t="shared" si="31"/>
        <v>209880</v>
      </c>
      <c r="M42" s="29">
        <f t="shared" si="31"/>
        <v>0</v>
      </c>
      <c r="N42" s="30">
        <f t="shared" si="32"/>
        <v>209880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360</v>
      </c>
      <c r="X42" s="2">
        <v>0</v>
      </c>
      <c r="Y42" s="2">
        <v>0</v>
      </c>
      <c r="Z42" s="2">
        <v>0</v>
      </c>
      <c r="AA42" s="1">
        <f t="shared" si="33"/>
        <v>360</v>
      </c>
      <c r="AB42" s="29">
        <f t="shared" si="33"/>
        <v>0</v>
      </c>
      <c r="AC42" s="30">
        <f t="shared" si="34"/>
        <v>360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583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>
        <f t="shared" si="30"/>
        <v>583</v>
      </c>
      <c r="AQ42" s="29" t="str">
        <f t="shared" si="30"/>
        <v>N.A.</v>
      </c>
      <c r="AR42" s="30">
        <f t="shared" si="30"/>
        <v>583</v>
      </c>
    </row>
    <row r="43" spans="1:44" ht="15" customHeight="1" thickBot="1" x14ac:dyDescent="0.3">
      <c r="A43" s="4" t="s">
        <v>16</v>
      </c>
      <c r="B43" s="2">
        <v>9427860</v>
      </c>
      <c r="C43" s="2">
        <v>19693800</v>
      </c>
      <c r="D43" s="2"/>
      <c r="E43" s="2"/>
      <c r="F43" s="2">
        <v>9810000</v>
      </c>
      <c r="G43" s="2"/>
      <c r="H43" s="2">
        <v>2408760</v>
      </c>
      <c r="I43" s="2">
        <v>1350000</v>
      </c>
      <c r="J43" s="2">
        <v>0</v>
      </c>
      <c r="K43" s="2"/>
      <c r="L43" s="1">
        <f t="shared" ref="L43" si="36">B43+D43+F43+H43+J43</f>
        <v>21646620</v>
      </c>
      <c r="M43" s="29">
        <f t="shared" ref="M43" si="37">C43+E43+G43+I43+K43</f>
        <v>21043800</v>
      </c>
      <c r="N43" s="38">
        <f t="shared" ref="N43" si="38">L43+M43</f>
        <v>42690420</v>
      </c>
      <c r="P43" s="4" t="s">
        <v>16</v>
      </c>
      <c r="Q43" s="2">
        <v>2126</v>
      </c>
      <c r="R43" s="2">
        <v>3174</v>
      </c>
      <c r="S43" s="2">
        <v>0</v>
      </c>
      <c r="T43" s="2">
        <v>0</v>
      </c>
      <c r="U43" s="2">
        <v>327</v>
      </c>
      <c r="V43" s="2">
        <v>0</v>
      </c>
      <c r="W43" s="2">
        <v>1287</v>
      </c>
      <c r="X43" s="2">
        <v>369</v>
      </c>
      <c r="Y43" s="2">
        <v>516</v>
      </c>
      <c r="Z43" s="2">
        <v>0</v>
      </c>
      <c r="AA43" s="1">
        <f t="shared" ref="AA43" si="39">Q43+S43+U43+W43+Y43</f>
        <v>4256</v>
      </c>
      <c r="AB43" s="29">
        <f t="shared" ref="AB43" si="40">R43+T43+V43+X43+Z43</f>
        <v>3543</v>
      </c>
      <c r="AC43" s="38">
        <f t="shared" ref="AC43" si="41">AA43+AB43</f>
        <v>7799</v>
      </c>
      <c r="AE43" s="4" t="s">
        <v>16</v>
      </c>
      <c r="AF43" s="2">
        <f t="shared" si="35"/>
        <v>4434.5531514581371</v>
      </c>
      <c r="AG43" s="2">
        <f t="shared" si="30"/>
        <v>6204.7258979206053</v>
      </c>
      <c r="AH43" s="2" t="str">
        <f t="shared" si="30"/>
        <v>N.A.</v>
      </c>
      <c r="AI43" s="2" t="str">
        <f t="shared" si="30"/>
        <v>N.A.</v>
      </c>
      <c r="AJ43" s="2">
        <f t="shared" si="30"/>
        <v>30000</v>
      </c>
      <c r="AK43" s="2" t="str">
        <f t="shared" si="30"/>
        <v>N.A.</v>
      </c>
      <c r="AL43" s="2">
        <f t="shared" si="30"/>
        <v>1871.6083916083917</v>
      </c>
      <c r="AM43" s="2">
        <f t="shared" si="30"/>
        <v>3658.5365853658536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5086.1419172932328</v>
      </c>
      <c r="AQ43" s="29">
        <f t="shared" ref="AQ43" si="43">IFERROR(M43/AB43, "N.A.")</f>
        <v>5939.5427603725657</v>
      </c>
      <c r="AR43" s="30">
        <f t="shared" ref="AR43" si="44">IFERROR(N43/AC43, "N.A.")</f>
        <v>5473.8325426336714</v>
      </c>
    </row>
    <row r="44" spans="1:44" ht="15" customHeight="1" thickBot="1" x14ac:dyDescent="0.3">
      <c r="A44" s="5" t="s">
        <v>0</v>
      </c>
      <c r="B44" s="63">
        <f>B43+C43</f>
        <v>29121660</v>
      </c>
      <c r="C44" s="64"/>
      <c r="D44" s="63">
        <f>D43+E43</f>
        <v>0</v>
      </c>
      <c r="E44" s="64"/>
      <c r="F44" s="63">
        <f>F43+G43</f>
        <v>9810000</v>
      </c>
      <c r="G44" s="64"/>
      <c r="H44" s="63">
        <f>H43+I43</f>
        <v>3758760</v>
      </c>
      <c r="I44" s="64"/>
      <c r="J44" s="63">
        <f>J43+K43</f>
        <v>0</v>
      </c>
      <c r="K44" s="64"/>
      <c r="L44" s="63">
        <f>L43+M43</f>
        <v>42690420</v>
      </c>
      <c r="M44" s="67"/>
      <c r="N44" s="39">
        <f>B44+D44+F44+H44+J44</f>
        <v>42690420</v>
      </c>
      <c r="P44" s="5" t="s">
        <v>0</v>
      </c>
      <c r="Q44" s="63">
        <f>Q43+R43</f>
        <v>5300</v>
      </c>
      <c r="R44" s="64"/>
      <c r="S44" s="63">
        <f>S43+T43</f>
        <v>0</v>
      </c>
      <c r="T44" s="64"/>
      <c r="U44" s="63">
        <f>U43+V43</f>
        <v>327</v>
      </c>
      <c r="V44" s="64"/>
      <c r="W44" s="63">
        <f>W43+X43</f>
        <v>1656</v>
      </c>
      <c r="X44" s="64"/>
      <c r="Y44" s="63">
        <f>Y43+Z43</f>
        <v>516</v>
      </c>
      <c r="Z44" s="64"/>
      <c r="AA44" s="63">
        <f>AA43+AB43</f>
        <v>7799</v>
      </c>
      <c r="AB44" s="67"/>
      <c r="AC44" s="39">
        <f>Q44+S44+U44+W44+Y44</f>
        <v>7799</v>
      </c>
      <c r="AE44" s="5" t="s">
        <v>0</v>
      </c>
      <c r="AF44" s="65">
        <f>IFERROR(B44/Q44,"N.A.")</f>
        <v>5494.6528301886792</v>
      </c>
      <c r="AG44" s="66"/>
      <c r="AH44" s="65" t="str">
        <f>IFERROR(D44/S44,"N.A.")</f>
        <v>N.A.</v>
      </c>
      <c r="AI44" s="66"/>
      <c r="AJ44" s="65">
        <f>IFERROR(F44/U44,"N.A.")</f>
        <v>30000</v>
      </c>
      <c r="AK44" s="66"/>
      <c r="AL44" s="65">
        <f>IFERROR(H44/W44,"N.A.")</f>
        <v>2269.782608695652</v>
      </c>
      <c r="AM44" s="66"/>
      <c r="AN44" s="65">
        <f>IFERROR(J44/Y44,"N.A.")</f>
        <v>0</v>
      </c>
      <c r="AO44" s="66"/>
      <c r="AP44" s="65">
        <f>IFERROR(L44/AA44,"N.A.")</f>
        <v>5473.8325426336714</v>
      </c>
      <c r="AQ44" s="66"/>
      <c r="AR44" s="32">
        <f>IFERROR(N44/AC44, "N.A.")</f>
        <v>5473.8325426336714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/>
      <c r="C15" s="2"/>
      <c r="D15" s="2">
        <v>4969080</v>
      </c>
      <c r="E15" s="2"/>
      <c r="F15" s="2"/>
      <c r="G15" s="2"/>
      <c r="H15" s="2">
        <v>1451250</v>
      </c>
      <c r="I15" s="2"/>
      <c r="J15" s="2"/>
      <c r="K15" s="2"/>
      <c r="L15" s="1">
        <f>B15+D15+F15+H15+J15</f>
        <v>6420330</v>
      </c>
      <c r="M15" s="29">
        <f>C15+E15+G15+I15+K15</f>
        <v>0</v>
      </c>
      <c r="N15" s="30">
        <f>L15+M15</f>
        <v>6420330</v>
      </c>
      <c r="P15" s="3" t="s">
        <v>12</v>
      </c>
      <c r="Q15" s="2">
        <v>0</v>
      </c>
      <c r="R15" s="2">
        <v>0</v>
      </c>
      <c r="S15" s="2">
        <v>1284</v>
      </c>
      <c r="T15" s="2">
        <v>0</v>
      </c>
      <c r="U15" s="2">
        <v>0</v>
      </c>
      <c r="V15" s="2">
        <v>0</v>
      </c>
      <c r="W15" s="2">
        <v>750</v>
      </c>
      <c r="X15" s="2">
        <v>0</v>
      </c>
      <c r="Y15" s="2">
        <v>0</v>
      </c>
      <c r="Z15" s="2">
        <v>0</v>
      </c>
      <c r="AA15" s="1">
        <f>Q15+S15+U15+W15+Y15</f>
        <v>2034</v>
      </c>
      <c r="AB15" s="29">
        <f>R15+T15+V15+X15+Z15</f>
        <v>0</v>
      </c>
      <c r="AC15" s="30">
        <f>AA15+AB15</f>
        <v>2034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>
        <f t="shared" si="0"/>
        <v>3870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1935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31">
        <f t="shared" si="0"/>
        <v>3156.5044247787609</v>
      </c>
      <c r="AQ15" s="29" t="str">
        <f t="shared" si="0"/>
        <v>N.A.</v>
      </c>
      <c r="AR15" s="30">
        <f t="shared" si="0"/>
        <v>3156.5044247787609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29">
        <f t="shared" si="1"/>
        <v>0</v>
      </c>
      <c r="N16" s="30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29">
        <f t="shared" si="3"/>
        <v>0</v>
      </c>
      <c r="AC16" s="30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 t="str">
        <f t="shared" si="0"/>
        <v>N.A.</v>
      </c>
      <c r="AQ16" s="29" t="str">
        <f t="shared" si="0"/>
        <v>N.A.</v>
      </c>
      <c r="AR16" s="30" t="str">
        <f t="shared" si="0"/>
        <v>N.A.</v>
      </c>
    </row>
    <row r="17" spans="1:44" ht="15" customHeight="1" thickBot="1" x14ac:dyDescent="0.3">
      <c r="A17" s="3" t="s">
        <v>14</v>
      </c>
      <c r="B17" s="2">
        <v>19324200</v>
      </c>
      <c r="C17" s="2">
        <v>23175000</v>
      </c>
      <c r="D17" s="2"/>
      <c r="E17" s="2"/>
      <c r="F17" s="2"/>
      <c r="G17" s="2"/>
      <c r="H17" s="2"/>
      <c r="I17" s="2">
        <v>8610000</v>
      </c>
      <c r="J17" s="2">
        <v>0</v>
      </c>
      <c r="K17" s="2"/>
      <c r="L17" s="1">
        <f t="shared" si="1"/>
        <v>19324200</v>
      </c>
      <c r="M17" s="29">
        <f t="shared" si="1"/>
        <v>31785000</v>
      </c>
      <c r="N17" s="30">
        <f t="shared" si="2"/>
        <v>51109200</v>
      </c>
      <c r="P17" s="3" t="s">
        <v>14</v>
      </c>
      <c r="Q17" s="2">
        <v>3318</v>
      </c>
      <c r="R17" s="2">
        <v>3000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1500</v>
      </c>
      <c r="Y17" s="2">
        <v>1500</v>
      </c>
      <c r="Z17" s="2">
        <v>0</v>
      </c>
      <c r="AA17" s="1">
        <f t="shared" si="3"/>
        <v>4818</v>
      </c>
      <c r="AB17" s="29">
        <f t="shared" si="3"/>
        <v>4500</v>
      </c>
      <c r="AC17" s="30">
        <f t="shared" si="4"/>
        <v>9318</v>
      </c>
      <c r="AE17" s="3" t="s">
        <v>14</v>
      </c>
      <c r="AF17" s="2">
        <f t="shared" si="5"/>
        <v>5824.0506329113923</v>
      </c>
      <c r="AG17" s="2">
        <f t="shared" si="0"/>
        <v>7725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5740</v>
      </c>
      <c r="AN17" s="2">
        <f t="shared" si="0"/>
        <v>0</v>
      </c>
      <c r="AO17" s="2" t="str">
        <f t="shared" si="0"/>
        <v>N.A.</v>
      </c>
      <c r="AP17" s="31">
        <f t="shared" si="0"/>
        <v>4010.8343711083439</v>
      </c>
      <c r="AQ17" s="29">
        <f t="shared" si="0"/>
        <v>7063.333333333333</v>
      </c>
      <c r="AR17" s="30">
        <f t="shared" si="0"/>
        <v>5484.9967804249836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29">
        <f t="shared" si="1"/>
        <v>0</v>
      </c>
      <c r="N18" s="30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29">
        <f t="shared" si="3"/>
        <v>0</v>
      </c>
      <c r="AC18" s="38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 t="str">
        <f t="shared" si="0"/>
        <v>N.A.</v>
      </c>
      <c r="AQ18" s="29" t="str">
        <f t="shared" si="0"/>
        <v>N.A.</v>
      </c>
      <c r="AR18" s="30" t="str">
        <f t="shared" si="0"/>
        <v>N.A.</v>
      </c>
    </row>
    <row r="19" spans="1:44" ht="15" customHeight="1" thickBot="1" x14ac:dyDescent="0.3">
      <c r="A19" s="4" t="s">
        <v>16</v>
      </c>
      <c r="B19" s="2">
        <v>19324200</v>
      </c>
      <c r="C19" s="2">
        <v>23175000</v>
      </c>
      <c r="D19" s="2">
        <v>4969080</v>
      </c>
      <c r="E19" s="2"/>
      <c r="F19" s="2"/>
      <c r="G19" s="2"/>
      <c r="H19" s="2">
        <v>1451250</v>
      </c>
      <c r="I19" s="2">
        <v>8610000</v>
      </c>
      <c r="J19" s="2">
        <v>0</v>
      </c>
      <c r="K19" s="2"/>
      <c r="L19" s="1">
        <f t="shared" ref="L19" si="6">B19+D19+F19+H19+J19</f>
        <v>25744530</v>
      </c>
      <c r="M19" s="29">
        <f t="shared" ref="M19" si="7">C19+E19+G19+I19+K19</f>
        <v>31785000</v>
      </c>
      <c r="N19" s="38">
        <f t="shared" ref="N19" si="8">L19+M19</f>
        <v>57529530</v>
      </c>
      <c r="P19" s="4" t="s">
        <v>16</v>
      </c>
      <c r="Q19" s="2">
        <v>3318</v>
      </c>
      <c r="R19" s="2">
        <v>3000</v>
      </c>
      <c r="S19" s="2">
        <v>1284</v>
      </c>
      <c r="T19" s="2">
        <v>0</v>
      </c>
      <c r="U19" s="2">
        <v>0</v>
      </c>
      <c r="V19" s="2">
        <v>0</v>
      </c>
      <c r="W19" s="2">
        <v>750</v>
      </c>
      <c r="X19" s="2">
        <v>1500</v>
      </c>
      <c r="Y19" s="2">
        <v>1500</v>
      </c>
      <c r="Z19" s="2">
        <v>0</v>
      </c>
      <c r="AA19" s="1">
        <f t="shared" ref="AA19" si="9">Q19+S19+U19+W19+Y19</f>
        <v>6852</v>
      </c>
      <c r="AB19" s="29">
        <f t="shared" ref="AB19" si="10">R19+T19+V19+X19+Z19</f>
        <v>4500</v>
      </c>
      <c r="AC19" s="30">
        <f t="shared" ref="AC19" si="11">AA19+AB19</f>
        <v>11352</v>
      </c>
      <c r="AE19" s="4" t="s">
        <v>16</v>
      </c>
      <c r="AF19" s="2">
        <f t="shared" si="5"/>
        <v>5824.0506329113923</v>
      </c>
      <c r="AG19" s="2">
        <f t="shared" si="0"/>
        <v>7725</v>
      </c>
      <c r="AH19" s="2">
        <f t="shared" si="0"/>
        <v>3870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1935</v>
      </c>
      <c r="AM19" s="2">
        <f t="shared" si="0"/>
        <v>5740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3757.2285464098072</v>
      </c>
      <c r="AQ19" s="29">
        <f t="shared" ref="AQ19" si="13">IFERROR(M19/AB19, "N.A.")</f>
        <v>7063.333333333333</v>
      </c>
      <c r="AR19" s="30">
        <f t="shared" ref="AR19" si="14">IFERROR(N19/AC19, "N.A.")</f>
        <v>5067.7880549682877</v>
      </c>
    </row>
    <row r="20" spans="1:44" ht="15" customHeight="1" thickBot="1" x14ac:dyDescent="0.3">
      <c r="A20" s="5" t="s">
        <v>0</v>
      </c>
      <c r="B20" s="63">
        <f>B19+C19</f>
        <v>42499200</v>
      </c>
      <c r="C20" s="64"/>
      <c r="D20" s="63">
        <f>D19+E19</f>
        <v>4969080</v>
      </c>
      <c r="E20" s="64"/>
      <c r="F20" s="63">
        <f>F19+G19</f>
        <v>0</v>
      </c>
      <c r="G20" s="64"/>
      <c r="H20" s="63">
        <f>H19+I19</f>
        <v>10061250</v>
      </c>
      <c r="I20" s="64"/>
      <c r="J20" s="63">
        <f>J19+K19</f>
        <v>0</v>
      </c>
      <c r="K20" s="64"/>
      <c r="L20" s="63">
        <f>L19+M19</f>
        <v>57529530</v>
      </c>
      <c r="M20" s="67"/>
      <c r="N20" s="39">
        <f>B20+D20+F20+H20+J20</f>
        <v>57529530</v>
      </c>
      <c r="P20" s="5" t="s">
        <v>0</v>
      </c>
      <c r="Q20" s="63">
        <f>Q19+R19</f>
        <v>6318</v>
      </c>
      <c r="R20" s="64"/>
      <c r="S20" s="63">
        <f>S19+T19</f>
        <v>1284</v>
      </c>
      <c r="T20" s="64"/>
      <c r="U20" s="63">
        <f>U19+V19</f>
        <v>0</v>
      </c>
      <c r="V20" s="64"/>
      <c r="W20" s="63">
        <f>W19+X19</f>
        <v>2250</v>
      </c>
      <c r="X20" s="64"/>
      <c r="Y20" s="63">
        <f>Y19+Z19</f>
        <v>1500</v>
      </c>
      <c r="Z20" s="64"/>
      <c r="AA20" s="63">
        <f>AA19+AB19</f>
        <v>11352</v>
      </c>
      <c r="AB20" s="64"/>
      <c r="AC20" s="40">
        <f>Q20+S20+U20+W20+Y20</f>
        <v>11352</v>
      </c>
      <c r="AE20" s="5" t="s">
        <v>0</v>
      </c>
      <c r="AF20" s="65">
        <f>IFERROR(B20/Q20,"N.A.")</f>
        <v>6726.6856600189931</v>
      </c>
      <c r="AG20" s="66"/>
      <c r="AH20" s="65">
        <f>IFERROR(D20/S20,"N.A.")</f>
        <v>3870</v>
      </c>
      <c r="AI20" s="66"/>
      <c r="AJ20" s="65" t="str">
        <f>IFERROR(F20/U20,"N.A.")</f>
        <v>N.A.</v>
      </c>
      <c r="AK20" s="66"/>
      <c r="AL20" s="65">
        <f>IFERROR(H20/W20,"N.A.")</f>
        <v>4471.666666666667</v>
      </c>
      <c r="AM20" s="66"/>
      <c r="AN20" s="65">
        <f>IFERROR(J20/Y20,"N.A.")</f>
        <v>0</v>
      </c>
      <c r="AO20" s="66"/>
      <c r="AP20" s="65">
        <f>IFERROR(L20/AA20,"N.A.")</f>
        <v>5067.7880549682877</v>
      </c>
      <c r="AQ20" s="66"/>
      <c r="AR20" s="32">
        <f>IFERROR(N20/AC20, "N.A.")</f>
        <v>5067.7880549682877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29">
        <f>C27+E27+G27+I27+K27</f>
        <v>0</v>
      </c>
      <c r="N27" s="30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0</v>
      </c>
      <c r="AB27" s="29">
        <f>R27+T27+V27+X27+Z27</f>
        <v>0</v>
      </c>
      <c r="AC27" s="30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 t="str">
        <f t="shared" si="15"/>
        <v>N.A.</v>
      </c>
      <c r="AQ27" s="29" t="str">
        <f t="shared" si="15"/>
        <v>N.A.</v>
      </c>
      <c r="AR27" s="30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29">
        <f t="shared" si="16"/>
        <v>0</v>
      </c>
      <c r="N28" s="30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29">
        <f t="shared" si="18"/>
        <v>0</v>
      </c>
      <c r="AC28" s="30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 t="str">
        <f t="shared" si="15"/>
        <v>N.A.</v>
      </c>
      <c r="AQ28" s="29" t="str">
        <f t="shared" si="15"/>
        <v>N.A.</v>
      </c>
      <c r="AR28" s="30" t="str">
        <f t="shared" si="15"/>
        <v>N.A.</v>
      </c>
    </row>
    <row r="29" spans="1:44" ht="15" customHeight="1" thickBot="1" x14ac:dyDescent="0.3">
      <c r="A29" s="3" t="s">
        <v>14</v>
      </c>
      <c r="B29" s="2">
        <v>19324200</v>
      </c>
      <c r="C29" s="2">
        <v>15375000</v>
      </c>
      <c r="D29" s="2"/>
      <c r="E29" s="2"/>
      <c r="F29" s="2"/>
      <c r="G29" s="2"/>
      <c r="H29" s="2"/>
      <c r="I29" s="2">
        <v>8610000</v>
      </c>
      <c r="J29" s="2"/>
      <c r="K29" s="2"/>
      <c r="L29" s="1">
        <f t="shared" si="16"/>
        <v>19324200</v>
      </c>
      <c r="M29" s="29">
        <f t="shared" si="16"/>
        <v>23985000</v>
      </c>
      <c r="N29" s="30">
        <f t="shared" si="17"/>
        <v>43309200</v>
      </c>
      <c r="P29" s="3" t="s">
        <v>14</v>
      </c>
      <c r="Q29" s="2">
        <v>3318</v>
      </c>
      <c r="R29" s="2">
        <v>1500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1500</v>
      </c>
      <c r="Y29" s="2">
        <v>0</v>
      </c>
      <c r="Z29" s="2">
        <v>0</v>
      </c>
      <c r="AA29" s="1">
        <f t="shared" si="18"/>
        <v>3318</v>
      </c>
      <c r="AB29" s="29">
        <f t="shared" si="18"/>
        <v>3000</v>
      </c>
      <c r="AC29" s="30">
        <f t="shared" si="19"/>
        <v>6318</v>
      </c>
      <c r="AE29" s="3" t="s">
        <v>14</v>
      </c>
      <c r="AF29" s="2">
        <f t="shared" si="20"/>
        <v>5824.0506329113923</v>
      </c>
      <c r="AG29" s="2">
        <f t="shared" si="15"/>
        <v>10250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5740</v>
      </c>
      <c r="AN29" s="2" t="str">
        <f t="shared" si="15"/>
        <v>N.A.</v>
      </c>
      <c r="AO29" s="2" t="str">
        <f t="shared" si="15"/>
        <v>N.A.</v>
      </c>
      <c r="AP29" s="31">
        <f t="shared" si="15"/>
        <v>5824.0506329113923</v>
      </c>
      <c r="AQ29" s="29">
        <f t="shared" si="15"/>
        <v>7995</v>
      </c>
      <c r="AR29" s="30">
        <f t="shared" si="15"/>
        <v>6854.8907882241219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29">
        <f t="shared" si="16"/>
        <v>0</v>
      </c>
      <c r="N30" s="30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29">
        <f t="shared" si="18"/>
        <v>0</v>
      </c>
      <c r="AC30" s="38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 t="str">
        <f t="shared" si="15"/>
        <v>N.A.</v>
      </c>
      <c r="AQ30" s="29" t="str">
        <f t="shared" si="15"/>
        <v>N.A.</v>
      </c>
      <c r="AR30" s="30" t="str">
        <f t="shared" si="15"/>
        <v>N.A.</v>
      </c>
    </row>
    <row r="31" spans="1:44" ht="15" customHeight="1" thickBot="1" x14ac:dyDescent="0.3">
      <c r="A31" s="4" t="s">
        <v>16</v>
      </c>
      <c r="B31" s="2">
        <v>19324200</v>
      </c>
      <c r="C31" s="2">
        <v>15375000</v>
      </c>
      <c r="D31" s="2"/>
      <c r="E31" s="2"/>
      <c r="F31" s="2"/>
      <c r="G31" s="2"/>
      <c r="H31" s="2"/>
      <c r="I31" s="2">
        <v>8610000</v>
      </c>
      <c r="J31" s="2"/>
      <c r="K31" s="2"/>
      <c r="L31" s="1">
        <f t="shared" ref="L31" si="21">B31+D31+F31+H31+J31</f>
        <v>19324200</v>
      </c>
      <c r="M31" s="29">
        <f t="shared" ref="M31" si="22">C31+E31+G31+I31+K31</f>
        <v>23985000</v>
      </c>
      <c r="N31" s="38">
        <f t="shared" ref="N31" si="23">L31+M31</f>
        <v>43309200</v>
      </c>
      <c r="P31" s="4" t="s">
        <v>16</v>
      </c>
      <c r="Q31" s="2">
        <v>3318</v>
      </c>
      <c r="R31" s="2">
        <v>1500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1500</v>
      </c>
      <c r="Y31" s="2">
        <v>0</v>
      </c>
      <c r="Z31" s="2">
        <v>0</v>
      </c>
      <c r="AA31" s="1">
        <f t="shared" ref="AA31" si="24">Q31+S31+U31+W31+Y31</f>
        <v>3318</v>
      </c>
      <c r="AB31" s="29">
        <f t="shared" ref="AB31" si="25">R31+T31+V31+X31+Z31</f>
        <v>3000</v>
      </c>
      <c r="AC31" s="30">
        <f t="shared" ref="AC31" si="26">AA31+AB31</f>
        <v>6318</v>
      </c>
      <c r="AE31" s="4" t="s">
        <v>16</v>
      </c>
      <c r="AF31" s="2">
        <f t="shared" si="20"/>
        <v>5824.0506329113923</v>
      </c>
      <c r="AG31" s="2">
        <f t="shared" si="15"/>
        <v>10250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5740</v>
      </c>
      <c r="AN31" s="2" t="str">
        <f t="shared" si="15"/>
        <v>N.A.</v>
      </c>
      <c r="AO31" s="2" t="str">
        <f t="shared" si="15"/>
        <v>N.A.</v>
      </c>
      <c r="AP31" s="31">
        <f t="shared" ref="AP31" si="27">IFERROR(L31/AA31, "N.A.")</f>
        <v>5824.0506329113923</v>
      </c>
      <c r="AQ31" s="29">
        <f t="shared" ref="AQ31" si="28">IFERROR(M31/AB31, "N.A.")</f>
        <v>7995</v>
      </c>
      <c r="AR31" s="30">
        <f t="shared" ref="AR31" si="29">IFERROR(N31/AC31, "N.A.")</f>
        <v>6854.8907882241219</v>
      </c>
    </row>
    <row r="32" spans="1:44" ht="15" customHeight="1" thickBot="1" x14ac:dyDescent="0.3">
      <c r="A32" s="5" t="s">
        <v>0</v>
      </c>
      <c r="B32" s="63">
        <f>B31+C31</f>
        <v>34699200</v>
      </c>
      <c r="C32" s="64"/>
      <c r="D32" s="63">
        <f>D31+E31</f>
        <v>0</v>
      </c>
      <c r="E32" s="64"/>
      <c r="F32" s="63">
        <f>F31+G31</f>
        <v>0</v>
      </c>
      <c r="G32" s="64"/>
      <c r="H32" s="63">
        <f>H31+I31</f>
        <v>8610000</v>
      </c>
      <c r="I32" s="64"/>
      <c r="J32" s="63">
        <f>J31+K31</f>
        <v>0</v>
      </c>
      <c r="K32" s="64"/>
      <c r="L32" s="63">
        <f>L31+M31</f>
        <v>43309200</v>
      </c>
      <c r="M32" s="67"/>
      <c r="N32" s="39">
        <f>B32+D32+F32+H32+J32</f>
        <v>43309200</v>
      </c>
      <c r="P32" s="5" t="s">
        <v>0</v>
      </c>
      <c r="Q32" s="63">
        <f>Q31+R31</f>
        <v>4818</v>
      </c>
      <c r="R32" s="64"/>
      <c r="S32" s="63">
        <f>S31+T31</f>
        <v>0</v>
      </c>
      <c r="T32" s="64"/>
      <c r="U32" s="63">
        <f>U31+V31</f>
        <v>0</v>
      </c>
      <c r="V32" s="64"/>
      <c r="W32" s="63">
        <f>W31+X31</f>
        <v>1500</v>
      </c>
      <c r="X32" s="64"/>
      <c r="Y32" s="63">
        <f>Y31+Z31</f>
        <v>0</v>
      </c>
      <c r="Z32" s="64"/>
      <c r="AA32" s="63">
        <f>AA31+AB31</f>
        <v>6318</v>
      </c>
      <c r="AB32" s="64"/>
      <c r="AC32" s="40">
        <f>Q32+S32+U32+W32+Y32</f>
        <v>6318</v>
      </c>
      <c r="AE32" s="5" t="s">
        <v>0</v>
      </c>
      <c r="AF32" s="65">
        <f>IFERROR(B32/Q32,"N.A.")</f>
        <v>7201.992528019925</v>
      </c>
      <c r="AG32" s="66"/>
      <c r="AH32" s="65" t="str">
        <f>IFERROR(D32/S32,"N.A.")</f>
        <v>N.A.</v>
      </c>
      <c r="AI32" s="66"/>
      <c r="AJ32" s="65" t="str">
        <f>IFERROR(F32/U32,"N.A.")</f>
        <v>N.A.</v>
      </c>
      <c r="AK32" s="66"/>
      <c r="AL32" s="65">
        <f>IFERROR(H32/W32,"N.A.")</f>
        <v>5740</v>
      </c>
      <c r="AM32" s="66"/>
      <c r="AN32" s="65" t="str">
        <f>IFERROR(J32/Y32,"N.A.")</f>
        <v>N.A.</v>
      </c>
      <c r="AO32" s="66"/>
      <c r="AP32" s="65">
        <f>IFERROR(L32/AA32,"N.A.")</f>
        <v>6854.8907882241219</v>
      </c>
      <c r="AQ32" s="66"/>
      <c r="AR32" s="32">
        <f>IFERROR(N32/AC32, "N.A.")</f>
        <v>6854.8907882241219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/>
      <c r="C39" s="2"/>
      <c r="D39" s="2">
        <v>4969080</v>
      </c>
      <c r="E39" s="2"/>
      <c r="F39" s="2"/>
      <c r="G39" s="2"/>
      <c r="H39" s="2">
        <v>1451250</v>
      </c>
      <c r="I39" s="2"/>
      <c r="J39" s="2"/>
      <c r="K39" s="2"/>
      <c r="L39" s="1">
        <f>B39+D39+F39+H39+J39</f>
        <v>6420330</v>
      </c>
      <c r="M39" s="29">
        <f>C39+E39+G39+I39+K39</f>
        <v>0</v>
      </c>
      <c r="N39" s="30">
        <f>L39+M39</f>
        <v>6420330</v>
      </c>
      <c r="P39" s="3" t="s">
        <v>12</v>
      </c>
      <c r="Q39" s="2">
        <v>0</v>
      </c>
      <c r="R39" s="2">
        <v>0</v>
      </c>
      <c r="S39" s="2">
        <v>1284</v>
      </c>
      <c r="T39" s="2">
        <v>0</v>
      </c>
      <c r="U39" s="2">
        <v>0</v>
      </c>
      <c r="V39" s="2">
        <v>0</v>
      </c>
      <c r="W39" s="2">
        <v>750</v>
      </c>
      <c r="X39" s="2">
        <v>0</v>
      </c>
      <c r="Y39" s="2">
        <v>0</v>
      </c>
      <c r="Z39" s="2">
        <v>0</v>
      </c>
      <c r="AA39" s="1">
        <f>Q39+S39+U39+W39+Y39</f>
        <v>2034</v>
      </c>
      <c r="AB39" s="29">
        <f>R39+T39+V39+X39+Z39</f>
        <v>0</v>
      </c>
      <c r="AC39" s="30">
        <f>AA39+AB39</f>
        <v>2034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3870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1935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31">
        <f t="shared" si="30"/>
        <v>3156.5044247787609</v>
      </c>
      <c r="AQ39" s="29" t="str">
        <f t="shared" si="30"/>
        <v>N.A.</v>
      </c>
      <c r="AR39" s="30">
        <f t="shared" si="30"/>
        <v>3156.5044247787609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29">
        <f t="shared" si="31"/>
        <v>0</v>
      </c>
      <c r="N40" s="30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29">
        <f t="shared" si="33"/>
        <v>0</v>
      </c>
      <c r="AC40" s="30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 t="str">
        <f t="shared" si="30"/>
        <v>N.A.</v>
      </c>
      <c r="AQ40" s="29" t="str">
        <f t="shared" si="30"/>
        <v>N.A.</v>
      </c>
      <c r="AR40" s="30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>
        <v>7800000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0</v>
      </c>
      <c r="M41" s="29">
        <f t="shared" si="31"/>
        <v>7800000</v>
      </c>
      <c r="N41" s="30">
        <f t="shared" si="32"/>
        <v>7800000</v>
      </c>
      <c r="P41" s="3" t="s">
        <v>14</v>
      </c>
      <c r="Q41" s="2">
        <v>0</v>
      </c>
      <c r="R41" s="2">
        <v>1500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1500</v>
      </c>
      <c r="Z41" s="2">
        <v>0</v>
      </c>
      <c r="AA41" s="1">
        <f t="shared" si="33"/>
        <v>1500</v>
      </c>
      <c r="AB41" s="29">
        <f t="shared" si="33"/>
        <v>1500</v>
      </c>
      <c r="AC41" s="30">
        <f t="shared" si="34"/>
        <v>3000</v>
      </c>
      <c r="AE41" s="3" t="s">
        <v>14</v>
      </c>
      <c r="AF41" s="2" t="str">
        <f t="shared" si="35"/>
        <v>N.A.</v>
      </c>
      <c r="AG41" s="2">
        <f t="shared" si="30"/>
        <v>5200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31">
        <f t="shared" si="30"/>
        <v>0</v>
      </c>
      <c r="AQ41" s="29">
        <f t="shared" si="30"/>
        <v>5200</v>
      </c>
      <c r="AR41" s="30">
        <f t="shared" si="30"/>
        <v>2600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>
        <v>7800000</v>
      </c>
      <c r="D43" s="2">
        <v>4969080</v>
      </c>
      <c r="E43" s="2"/>
      <c r="F43" s="2"/>
      <c r="G43" s="2"/>
      <c r="H43" s="2">
        <v>1451250</v>
      </c>
      <c r="I43" s="2"/>
      <c r="J43" s="2">
        <v>0</v>
      </c>
      <c r="K43" s="2"/>
      <c r="L43" s="1">
        <f t="shared" ref="L43" si="36">B43+D43+F43+H43+J43</f>
        <v>6420330</v>
      </c>
      <c r="M43" s="29">
        <f t="shared" ref="M43" si="37">C43+E43+G43+I43+K43</f>
        <v>7800000</v>
      </c>
      <c r="N43" s="38">
        <f t="shared" ref="N43" si="38">L43+M43</f>
        <v>14220330</v>
      </c>
      <c r="P43" s="4" t="s">
        <v>16</v>
      </c>
      <c r="Q43" s="2">
        <v>0</v>
      </c>
      <c r="R43" s="2">
        <v>1500</v>
      </c>
      <c r="S43" s="2">
        <v>1284</v>
      </c>
      <c r="T43" s="2">
        <v>0</v>
      </c>
      <c r="U43" s="2">
        <v>0</v>
      </c>
      <c r="V43" s="2">
        <v>0</v>
      </c>
      <c r="W43" s="2">
        <v>750</v>
      </c>
      <c r="X43" s="2">
        <v>0</v>
      </c>
      <c r="Y43" s="2">
        <v>1500</v>
      </c>
      <c r="Z43" s="2">
        <v>0</v>
      </c>
      <c r="AA43" s="1">
        <f t="shared" ref="AA43" si="39">Q43+S43+U43+W43+Y43</f>
        <v>3534</v>
      </c>
      <c r="AB43" s="29">
        <f t="shared" ref="AB43" si="40">R43+T43+V43+X43+Z43</f>
        <v>1500</v>
      </c>
      <c r="AC43" s="38">
        <f t="shared" ref="AC43" si="41">AA43+AB43</f>
        <v>5034</v>
      </c>
      <c r="AE43" s="4" t="s">
        <v>16</v>
      </c>
      <c r="AF43" s="2" t="str">
        <f t="shared" si="35"/>
        <v>N.A.</v>
      </c>
      <c r="AG43" s="2">
        <f t="shared" si="30"/>
        <v>5200</v>
      </c>
      <c r="AH43" s="2">
        <f t="shared" si="30"/>
        <v>3870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1935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1816.7317487266553</v>
      </c>
      <c r="AQ43" s="29">
        <f t="shared" ref="AQ43" si="43">IFERROR(M43/AB43, "N.A.")</f>
        <v>5200</v>
      </c>
      <c r="AR43" s="30">
        <f t="shared" ref="AR43" si="44">IFERROR(N43/AC43, "N.A.")</f>
        <v>2824.8569725864122</v>
      </c>
    </row>
    <row r="44" spans="1:44" ht="15" customHeight="1" thickBot="1" x14ac:dyDescent="0.3">
      <c r="A44" s="5" t="s">
        <v>0</v>
      </c>
      <c r="B44" s="63">
        <f>B43+C43</f>
        <v>7800000</v>
      </c>
      <c r="C44" s="64"/>
      <c r="D44" s="63">
        <f>D43+E43</f>
        <v>4969080</v>
      </c>
      <c r="E44" s="64"/>
      <c r="F44" s="63">
        <f>F43+G43</f>
        <v>0</v>
      </c>
      <c r="G44" s="64"/>
      <c r="H44" s="63">
        <f>H43+I43</f>
        <v>1451250</v>
      </c>
      <c r="I44" s="64"/>
      <c r="J44" s="63">
        <f>J43+K43</f>
        <v>0</v>
      </c>
      <c r="K44" s="64"/>
      <c r="L44" s="63">
        <f>L43+M43</f>
        <v>14220330</v>
      </c>
      <c r="M44" s="67"/>
      <c r="N44" s="39">
        <f>B44+D44+F44+H44+J44</f>
        <v>14220330</v>
      </c>
      <c r="P44" s="5" t="s">
        <v>0</v>
      </c>
      <c r="Q44" s="63">
        <f>Q43+R43</f>
        <v>1500</v>
      </c>
      <c r="R44" s="64"/>
      <c r="S44" s="63">
        <f>S43+T43</f>
        <v>1284</v>
      </c>
      <c r="T44" s="64"/>
      <c r="U44" s="63">
        <f>U43+V43</f>
        <v>0</v>
      </c>
      <c r="V44" s="64"/>
      <c r="W44" s="63">
        <f>W43+X43</f>
        <v>750</v>
      </c>
      <c r="X44" s="64"/>
      <c r="Y44" s="63">
        <f>Y43+Z43</f>
        <v>1500</v>
      </c>
      <c r="Z44" s="64"/>
      <c r="AA44" s="63">
        <f>AA43+AB43</f>
        <v>5034</v>
      </c>
      <c r="AB44" s="67"/>
      <c r="AC44" s="39">
        <f>Q44+S44+U44+W44+Y44</f>
        <v>5034</v>
      </c>
      <c r="AE44" s="5" t="s">
        <v>0</v>
      </c>
      <c r="AF44" s="65">
        <f>IFERROR(B44/Q44,"N.A.")</f>
        <v>5200</v>
      </c>
      <c r="AG44" s="66"/>
      <c r="AH44" s="65">
        <f>IFERROR(D44/S44,"N.A.")</f>
        <v>3870</v>
      </c>
      <c r="AI44" s="66"/>
      <c r="AJ44" s="65" t="str">
        <f>IFERROR(F44/U44,"N.A.")</f>
        <v>N.A.</v>
      </c>
      <c r="AK44" s="66"/>
      <c r="AL44" s="65">
        <f>IFERROR(H44/W44,"N.A.")</f>
        <v>1935</v>
      </c>
      <c r="AM44" s="66"/>
      <c r="AN44" s="65">
        <f>IFERROR(J44/Y44,"N.A.")</f>
        <v>0</v>
      </c>
      <c r="AO44" s="66"/>
      <c r="AP44" s="65">
        <f>IFERROR(L44/AA44,"N.A.")</f>
        <v>2824.8569725864122</v>
      </c>
      <c r="AQ44" s="66"/>
      <c r="AR44" s="32">
        <f>IFERROR(N44/AC44, "N.A.")</f>
        <v>2824.8569725864122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52202209.999999985</v>
      </c>
      <c r="C15" s="2"/>
      <c r="D15" s="2">
        <v>7028999.9999999991</v>
      </c>
      <c r="E15" s="2"/>
      <c r="F15" s="2">
        <v>12117400</v>
      </c>
      <c r="G15" s="2"/>
      <c r="H15" s="2">
        <v>71277575.000000015</v>
      </c>
      <c r="I15" s="2"/>
      <c r="J15" s="2">
        <v>0</v>
      </c>
      <c r="K15" s="2"/>
      <c r="L15" s="1">
        <f>B15+D15+F15+H15+J15</f>
        <v>142626185</v>
      </c>
      <c r="M15" s="29">
        <f>C15+E15+G15+I15+K15</f>
        <v>0</v>
      </c>
      <c r="N15" s="30">
        <f>L15+M15</f>
        <v>142626185</v>
      </c>
      <c r="P15" s="3" t="s">
        <v>12</v>
      </c>
      <c r="Q15" s="2">
        <v>11088</v>
      </c>
      <c r="R15" s="2">
        <v>0</v>
      </c>
      <c r="S15" s="2">
        <v>1129</v>
      </c>
      <c r="T15" s="2">
        <v>0</v>
      </c>
      <c r="U15" s="2">
        <v>1843</v>
      </c>
      <c r="V15" s="2">
        <v>0</v>
      </c>
      <c r="W15" s="2">
        <v>19560</v>
      </c>
      <c r="X15" s="2">
        <v>0</v>
      </c>
      <c r="Y15" s="2">
        <v>3077</v>
      </c>
      <c r="Z15" s="2">
        <v>0</v>
      </c>
      <c r="AA15" s="1">
        <f>Q15+S15+U15+W15+Y15</f>
        <v>36697</v>
      </c>
      <c r="AB15" s="29">
        <f>R15+T15+V15+X15+Z15</f>
        <v>0</v>
      </c>
      <c r="AC15" s="30">
        <f>AA15+AB15</f>
        <v>36697</v>
      </c>
      <c r="AE15" s="3" t="s">
        <v>12</v>
      </c>
      <c r="AF15" s="2">
        <f>IFERROR(B15/Q15, "N.A.")</f>
        <v>4707.9915223665212</v>
      </c>
      <c r="AG15" s="2" t="str">
        <f t="shared" ref="AG15:AR19" si="0">IFERROR(C15/R15, "N.A.")</f>
        <v>N.A.</v>
      </c>
      <c r="AH15" s="2">
        <f t="shared" si="0"/>
        <v>6225.8635961027449</v>
      </c>
      <c r="AI15" s="2" t="str">
        <f t="shared" si="0"/>
        <v>N.A.</v>
      </c>
      <c r="AJ15" s="2">
        <f t="shared" si="0"/>
        <v>6574.8236570808467</v>
      </c>
      <c r="AK15" s="2" t="str">
        <f t="shared" si="0"/>
        <v>N.A.</v>
      </c>
      <c r="AL15" s="2">
        <f t="shared" si="0"/>
        <v>3644.0478016359925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3886.5897757309863</v>
      </c>
      <c r="AQ15" s="29" t="str">
        <f t="shared" si="0"/>
        <v>N.A.</v>
      </c>
      <c r="AR15" s="30">
        <f t="shared" si="0"/>
        <v>3886.5897757309863</v>
      </c>
    </row>
    <row r="16" spans="1:44" ht="15" customHeight="1" thickBot="1" x14ac:dyDescent="0.3">
      <c r="A16" s="3" t="s">
        <v>13</v>
      </c>
      <c r="B16" s="2">
        <v>19456125</v>
      </c>
      <c r="C16" s="2"/>
      <c r="D16" s="2">
        <v>859140.00000000012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20315265</v>
      </c>
      <c r="M16" s="29">
        <f t="shared" si="1"/>
        <v>0</v>
      </c>
      <c r="N16" s="30">
        <f t="shared" ref="N16:N18" si="2">L16+M16</f>
        <v>20315265</v>
      </c>
      <c r="P16" s="3" t="s">
        <v>13</v>
      </c>
      <c r="Q16" s="2">
        <v>6763</v>
      </c>
      <c r="R16" s="2">
        <v>0</v>
      </c>
      <c r="S16" s="2">
        <v>490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7253</v>
      </c>
      <c r="AB16" s="29">
        <f t="shared" si="3"/>
        <v>0</v>
      </c>
      <c r="AC16" s="30">
        <f t="shared" ref="AC16:AC18" si="4">AA16+AB16</f>
        <v>7253</v>
      </c>
      <c r="AE16" s="3" t="s">
        <v>13</v>
      </c>
      <c r="AF16" s="2">
        <f t="shared" ref="AF16:AF19" si="5">IFERROR(B16/Q16, "N.A.")</f>
        <v>2876.8482921780274</v>
      </c>
      <c r="AG16" s="2" t="str">
        <f t="shared" si="0"/>
        <v>N.A.</v>
      </c>
      <c r="AH16" s="2">
        <f t="shared" si="0"/>
        <v>1753.3469387755104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2800.9465048945262</v>
      </c>
      <c r="AQ16" s="29" t="str">
        <f t="shared" si="0"/>
        <v>N.A.</v>
      </c>
      <c r="AR16" s="30">
        <f t="shared" si="0"/>
        <v>2800.9465048945262</v>
      </c>
    </row>
    <row r="17" spans="1:44" ht="15" customHeight="1" thickBot="1" x14ac:dyDescent="0.3">
      <c r="A17" s="3" t="s">
        <v>14</v>
      </c>
      <c r="B17" s="2">
        <v>90960188.000000075</v>
      </c>
      <c r="C17" s="2">
        <v>332412754.99999994</v>
      </c>
      <c r="D17" s="2">
        <v>15489579.999999998</v>
      </c>
      <c r="E17" s="2">
        <v>5495400</v>
      </c>
      <c r="F17" s="2"/>
      <c r="G17" s="2">
        <v>95741609.99999997</v>
      </c>
      <c r="H17" s="2"/>
      <c r="I17" s="2">
        <v>27758920.000000004</v>
      </c>
      <c r="J17" s="2">
        <v>0</v>
      </c>
      <c r="K17" s="2"/>
      <c r="L17" s="1">
        <f t="shared" si="1"/>
        <v>106449768.00000007</v>
      </c>
      <c r="M17" s="29">
        <f t="shared" si="1"/>
        <v>461408684.99999988</v>
      </c>
      <c r="N17" s="30">
        <f t="shared" si="2"/>
        <v>567858453</v>
      </c>
      <c r="P17" s="3" t="s">
        <v>14</v>
      </c>
      <c r="Q17" s="2">
        <v>19538</v>
      </c>
      <c r="R17" s="2">
        <v>47468</v>
      </c>
      <c r="S17" s="2">
        <v>3049</v>
      </c>
      <c r="T17" s="2">
        <v>426</v>
      </c>
      <c r="U17" s="2">
        <v>0</v>
      </c>
      <c r="V17" s="2">
        <v>5891</v>
      </c>
      <c r="W17" s="2">
        <v>0</v>
      </c>
      <c r="X17" s="2">
        <v>4088</v>
      </c>
      <c r="Y17" s="2">
        <v>2479</v>
      </c>
      <c r="Z17" s="2">
        <v>0</v>
      </c>
      <c r="AA17" s="1">
        <f t="shared" si="3"/>
        <v>25066</v>
      </c>
      <c r="AB17" s="29">
        <f t="shared" si="3"/>
        <v>57873</v>
      </c>
      <c r="AC17" s="30">
        <f t="shared" si="4"/>
        <v>82939</v>
      </c>
      <c r="AE17" s="3" t="s">
        <v>14</v>
      </c>
      <c r="AF17" s="2">
        <f t="shared" si="5"/>
        <v>4655.5526665984271</v>
      </c>
      <c r="AG17" s="2">
        <f t="shared" si="0"/>
        <v>7002.8809935114168</v>
      </c>
      <c r="AH17" s="2">
        <f t="shared" si="0"/>
        <v>5080.2164644145614</v>
      </c>
      <c r="AI17" s="2">
        <f t="shared" si="0"/>
        <v>12900</v>
      </c>
      <c r="AJ17" s="2" t="str">
        <f t="shared" si="0"/>
        <v>N.A.</v>
      </c>
      <c r="AK17" s="2">
        <f t="shared" si="0"/>
        <v>16252.182991003221</v>
      </c>
      <c r="AL17" s="2" t="str">
        <f t="shared" si="0"/>
        <v>N.A.</v>
      </c>
      <c r="AM17" s="2">
        <f t="shared" si="0"/>
        <v>6790.3424657534251</v>
      </c>
      <c r="AN17" s="2">
        <f t="shared" si="0"/>
        <v>0</v>
      </c>
      <c r="AO17" s="2" t="str">
        <f t="shared" si="0"/>
        <v>N.A.</v>
      </c>
      <c r="AP17" s="31">
        <f t="shared" si="0"/>
        <v>4246.7792228516746</v>
      </c>
      <c r="AQ17" s="29">
        <f t="shared" si="0"/>
        <v>7972.7797936861725</v>
      </c>
      <c r="AR17" s="30">
        <f t="shared" si="0"/>
        <v>6846.7000204969918</v>
      </c>
    </row>
    <row r="18" spans="1:44" ht="15" customHeight="1" thickBot="1" x14ac:dyDescent="0.3">
      <c r="A18" s="3" t="s">
        <v>15</v>
      </c>
      <c r="B18" s="2">
        <v>8276080</v>
      </c>
      <c r="C18" s="2"/>
      <c r="D18" s="2">
        <v>326800</v>
      </c>
      <c r="E18" s="2"/>
      <c r="F18" s="2"/>
      <c r="G18" s="2">
        <v>2521266</v>
      </c>
      <c r="H18" s="2">
        <v>1338771</v>
      </c>
      <c r="I18" s="2"/>
      <c r="J18" s="2">
        <v>0</v>
      </c>
      <c r="K18" s="2"/>
      <c r="L18" s="1">
        <f t="shared" si="1"/>
        <v>9941651</v>
      </c>
      <c r="M18" s="29">
        <f t="shared" si="1"/>
        <v>2521266</v>
      </c>
      <c r="N18" s="30">
        <f t="shared" si="2"/>
        <v>12462917</v>
      </c>
      <c r="P18" s="3" t="s">
        <v>15</v>
      </c>
      <c r="Q18" s="2">
        <v>2981</v>
      </c>
      <c r="R18" s="2">
        <v>0</v>
      </c>
      <c r="S18" s="2">
        <v>658</v>
      </c>
      <c r="T18" s="2">
        <v>0</v>
      </c>
      <c r="U18" s="2">
        <v>0</v>
      </c>
      <c r="V18" s="2">
        <v>1202</v>
      </c>
      <c r="W18" s="2">
        <v>5195</v>
      </c>
      <c r="X18" s="2">
        <v>0</v>
      </c>
      <c r="Y18" s="2">
        <v>1591</v>
      </c>
      <c r="Z18" s="2">
        <v>0</v>
      </c>
      <c r="AA18" s="1">
        <f t="shared" si="3"/>
        <v>10425</v>
      </c>
      <c r="AB18" s="29">
        <f t="shared" si="3"/>
        <v>1202</v>
      </c>
      <c r="AC18" s="38">
        <f t="shared" si="4"/>
        <v>11627</v>
      </c>
      <c r="AE18" s="3" t="s">
        <v>15</v>
      </c>
      <c r="AF18" s="2">
        <f t="shared" si="5"/>
        <v>2776.2764173096275</v>
      </c>
      <c r="AG18" s="2" t="str">
        <f t="shared" si="0"/>
        <v>N.A.</v>
      </c>
      <c r="AH18" s="2">
        <f t="shared" si="0"/>
        <v>496.65653495440728</v>
      </c>
      <c r="AI18" s="2" t="str">
        <f t="shared" si="0"/>
        <v>N.A.</v>
      </c>
      <c r="AJ18" s="2" t="str">
        <f t="shared" si="0"/>
        <v>N.A.</v>
      </c>
      <c r="AK18" s="2">
        <f t="shared" si="0"/>
        <v>2097.5590682196339</v>
      </c>
      <c r="AL18" s="2">
        <f t="shared" si="0"/>
        <v>257.70375360923964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31">
        <f t="shared" si="0"/>
        <v>953.63558752997596</v>
      </c>
      <c r="AQ18" s="29">
        <f t="shared" si="0"/>
        <v>2097.5590682196339</v>
      </c>
      <c r="AR18" s="30">
        <f t="shared" si="0"/>
        <v>1071.894469768642</v>
      </c>
    </row>
    <row r="19" spans="1:44" ht="15" customHeight="1" thickBot="1" x14ac:dyDescent="0.3">
      <c r="A19" s="4" t="s">
        <v>16</v>
      </c>
      <c r="B19" s="2">
        <v>170894603.00000006</v>
      </c>
      <c r="C19" s="2">
        <v>332412754.99999994</v>
      </c>
      <c r="D19" s="2">
        <v>23704520</v>
      </c>
      <c r="E19" s="2">
        <v>5495400</v>
      </c>
      <c r="F19" s="2">
        <v>12117400</v>
      </c>
      <c r="G19" s="2">
        <v>98262876.000000015</v>
      </c>
      <c r="H19" s="2">
        <v>72616345.99999997</v>
      </c>
      <c r="I19" s="2">
        <v>27758920.000000004</v>
      </c>
      <c r="J19" s="2">
        <v>0</v>
      </c>
      <c r="K19" s="2"/>
      <c r="L19" s="1">
        <f t="shared" ref="L19" si="6">B19+D19+F19+H19+J19</f>
        <v>279332869</v>
      </c>
      <c r="M19" s="29">
        <f t="shared" ref="M19" si="7">C19+E19+G19+I19+K19</f>
        <v>463929950.99999994</v>
      </c>
      <c r="N19" s="38">
        <f t="shared" ref="N19" si="8">L19+M19</f>
        <v>743262820</v>
      </c>
      <c r="P19" s="4" t="s">
        <v>16</v>
      </c>
      <c r="Q19" s="2">
        <v>40370</v>
      </c>
      <c r="R19" s="2">
        <v>47468</v>
      </c>
      <c r="S19" s="2">
        <v>5326</v>
      </c>
      <c r="T19" s="2">
        <v>426</v>
      </c>
      <c r="U19" s="2">
        <v>1843</v>
      </c>
      <c r="V19" s="2">
        <v>7093</v>
      </c>
      <c r="W19" s="2">
        <v>24755</v>
      </c>
      <c r="X19" s="2">
        <v>4088</v>
      </c>
      <c r="Y19" s="2">
        <v>7147</v>
      </c>
      <c r="Z19" s="2">
        <v>0</v>
      </c>
      <c r="AA19" s="1">
        <f t="shared" ref="AA19" si="9">Q19+S19+U19+W19+Y19</f>
        <v>79441</v>
      </c>
      <c r="AB19" s="29">
        <f t="shared" ref="AB19" si="10">R19+T19+V19+X19+Z19</f>
        <v>59075</v>
      </c>
      <c r="AC19" s="30">
        <f t="shared" ref="AC19" si="11">AA19+AB19</f>
        <v>138516</v>
      </c>
      <c r="AE19" s="4" t="s">
        <v>16</v>
      </c>
      <c r="AF19" s="2">
        <f t="shared" si="5"/>
        <v>4233.2079019073581</v>
      </c>
      <c r="AG19" s="2">
        <f t="shared" si="0"/>
        <v>7002.8809935114168</v>
      </c>
      <c r="AH19" s="2">
        <f t="shared" si="0"/>
        <v>4450.7172361997746</v>
      </c>
      <c r="AI19" s="2">
        <f t="shared" si="0"/>
        <v>12900</v>
      </c>
      <c r="AJ19" s="2">
        <f t="shared" si="0"/>
        <v>6574.8236570808467</v>
      </c>
      <c r="AK19" s="2">
        <f t="shared" si="0"/>
        <v>13853.500070492037</v>
      </c>
      <c r="AL19" s="2">
        <f t="shared" si="0"/>
        <v>2933.4011714805079</v>
      </c>
      <c r="AM19" s="2">
        <f t="shared" si="0"/>
        <v>6790.3424657534251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3516.2305232814288</v>
      </c>
      <c r="AQ19" s="29">
        <f t="shared" ref="AQ19" si="13">IFERROR(M19/AB19, "N.A.")</f>
        <v>7853.2365806178577</v>
      </c>
      <c r="AR19" s="30">
        <f t="shared" ref="AR19" si="14">IFERROR(N19/AC19, "N.A.")</f>
        <v>5365.8986687458491</v>
      </c>
    </row>
    <row r="20" spans="1:44" ht="15" customHeight="1" thickBot="1" x14ac:dyDescent="0.3">
      <c r="A20" s="5" t="s">
        <v>0</v>
      </c>
      <c r="B20" s="63">
        <f>B19+C19</f>
        <v>503307358</v>
      </c>
      <c r="C20" s="64"/>
      <c r="D20" s="63">
        <f>D19+E19</f>
        <v>29199920</v>
      </c>
      <c r="E20" s="64"/>
      <c r="F20" s="63">
        <f>F19+G19</f>
        <v>110380276.00000001</v>
      </c>
      <c r="G20" s="64"/>
      <c r="H20" s="63">
        <f>H19+I19</f>
        <v>100375265.99999997</v>
      </c>
      <c r="I20" s="64"/>
      <c r="J20" s="63">
        <f>J19+K19</f>
        <v>0</v>
      </c>
      <c r="K20" s="64"/>
      <c r="L20" s="63">
        <f>L19+M19</f>
        <v>743262820</v>
      </c>
      <c r="M20" s="67"/>
      <c r="N20" s="39">
        <f>B20+D20+F20+H20+J20</f>
        <v>743262820</v>
      </c>
      <c r="P20" s="5" t="s">
        <v>0</v>
      </c>
      <c r="Q20" s="63">
        <f>Q19+R19</f>
        <v>87838</v>
      </c>
      <c r="R20" s="64"/>
      <c r="S20" s="63">
        <f>S19+T19</f>
        <v>5752</v>
      </c>
      <c r="T20" s="64"/>
      <c r="U20" s="63">
        <f>U19+V19</f>
        <v>8936</v>
      </c>
      <c r="V20" s="64"/>
      <c r="W20" s="63">
        <f>W19+X19</f>
        <v>28843</v>
      </c>
      <c r="X20" s="64"/>
      <c r="Y20" s="63">
        <f>Y19+Z19</f>
        <v>7147</v>
      </c>
      <c r="Z20" s="64"/>
      <c r="AA20" s="63">
        <f>AA19+AB19</f>
        <v>138516</v>
      </c>
      <c r="AB20" s="64"/>
      <c r="AC20" s="40">
        <f>Q20+S20+U20+W20+Y20</f>
        <v>138516</v>
      </c>
      <c r="AE20" s="5" t="s">
        <v>0</v>
      </c>
      <c r="AF20" s="65">
        <f>IFERROR(B20/Q20,"N.A.")</f>
        <v>5729.9501127074845</v>
      </c>
      <c r="AG20" s="66"/>
      <c r="AH20" s="65">
        <f>IFERROR(D20/S20,"N.A.")</f>
        <v>5076.4812239221137</v>
      </c>
      <c r="AI20" s="66"/>
      <c r="AJ20" s="65">
        <f>IFERROR(F20/U20,"N.A.")</f>
        <v>12352.313786929277</v>
      </c>
      <c r="AK20" s="66"/>
      <c r="AL20" s="65">
        <f>IFERROR(H20/W20,"N.A.")</f>
        <v>3480.0563741635742</v>
      </c>
      <c r="AM20" s="66"/>
      <c r="AN20" s="65">
        <f>IFERROR(J20/Y20,"N.A.")</f>
        <v>0</v>
      </c>
      <c r="AO20" s="66"/>
      <c r="AP20" s="65">
        <f>IFERROR(L20/AA20,"N.A.")</f>
        <v>5365.8986687458491</v>
      </c>
      <c r="AQ20" s="66"/>
      <c r="AR20" s="32">
        <f>IFERROR(N20/AC20, "N.A.")</f>
        <v>5365.8986687458491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46780989.999999993</v>
      </c>
      <c r="C27" s="2"/>
      <c r="D27" s="2">
        <v>7028999.9999999991</v>
      </c>
      <c r="E27" s="2"/>
      <c r="F27" s="2">
        <v>11524860</v>
      </c>
      <c r="G27" s="2"/>
      <c r="H27" s="2">
        <v>55132594.999999978</v>
      </c>
      <c r="I27" s="2"/>
      <c r="J27" s="2">
        <v>0</v>
      </c>
      <c r="K27" s="2"/>
      <c r="L27" s="1">
        <f>B27+D27+F27+H27+J27</f>
        <v>120467444.99999997</v>
      </c>
      <c r="M27" s="29">
        <f>C27+E27+G27+I27+K27</f>
        <v>0</v>
      </c>
      <c r="N27" s="30">
        <f>L27+M27</f>
        <v>120467444.99999997</v>
      </c>
      <c r="P27" s="3" t="s">
        <v>12</v>
      </c>
      <c r="Q27" s="2">
        <v>9310</v>
      </c>
      <c r="R27" s="2">
        <v>0</v>
      </c>
      <c r="S27" s="2">
        <v>925</v>
      </c>
      <c r="T27" s="2">
        <v>0</v>
      </c>
      <c r="U27" s="2">
        <v>1737</v>
      </c>
      <c r="V27" s="2">
        <v>0</v>
      </c>
      <c r="W27" s="2">
        <v>10788</v>
      </c>
      <c r="X27" s="2">
        <v>0</v>
      </c>
      <c r="Y27" s="2">
        <v>1616</v>
      </c>
      <c r="Z27" s="2">
        <v>0</v>
      </c>
      <c r="AA27" s="1">
        <f>Q27+S27+U27+W27+Y27</f>
        <v>24376</v>
      </c>
      <c r="AB27" s="29">
        <f>R27+T27+V27+X27+Z27</f>
        <v>0</v>
      </c>
      <c r="AC27" s="30">
        <f>AA27+AB27</f>
        <v>24376</v>
      </c>
      <c r="AE27" s="3" t="s">
        <v>12</v>
      </c>
      <c r="AF27" s="2">
        <f>IFERROR(B27/Q27, "N.A.")</f>
        <v>5024.8109559613313</v>
      </c>
      <c r="AG27" s="2" t="str">
        <f t="shared" ref="AG27:AR31" si="15">IFERROR(C27/R27, "N.A.")</f>
        <v>N.A.</v>
      </c>
      <c r="AH27" s="2">
        <f t="shared" si="15"/>
        <v>7598.9189189189183</v>
      </c>
      <c r="AI27" s="2" t="str">
        <f t="shared" si="15"/>
        <v>N.A.</v>
      </c>
      <c r="AJ27" s="2">
        <f t="shared" si="15"/>
        <v>6634.9222797927459</v>
      </c>
      <c r="AK27" s="2" t="str">
        <f t="shared" si="15"/>
        <v>N.A.</v>
      </c>
      <c r="AL27" s="2">
        <f t="shared" si="15"/>
        <v>5110.5482944011846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31">
        <f t="shared" si="15"/>
        <v>4942.0514030193617</v>
      </c>
      <c r="AQ27" s="29" t="str">
        <f t="shared" si="15"/>
        <v>N.A.</v>
      </c>
      <c r="AR27" s="30">
        <f t="shared" si="15"/>
        <v>4942.0514030193617</v>
      </c>
    </row>
    <row r="28" spans="1:44" ht="15" customHeight="1" thickBot="1" x14ac:dyDescent="0.3">
      <c r="A28" s="3" t="s">
        <v>13</v>
      </c>
      <c r="B28" s="2">
        <v>3651535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3651535</v>
      </c>
      <c r="M28" s="29">
        <f t="shared" si="16"/>
        <v>0</v>
      </c>
      <c r="N28" s="30">
        <f t="shared" ref="N28:N30" si="17">L28+M28</f>
        <v>3651535</v>
      </c>
      <c r="P28" s="3" t="s">
        <v>13</v>
      </c>
      <c r="Q28" s="2">
        <v>1103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1103</v>
      </c>
      <c r="AB28" s="29">
        <f t="shared" si="18"/>
        <v>0</v>
      </c>
      <c r="AC28" s="30">
        <f t="shared" ref="AC28:AC30" si="19">AA28+AB28</f>
        <v>1103</v>
      </c>
      <c r="AE28" s="3" t="s">
        <v>13</v>
      </c>
      <c r="AF28" s="2">
        <f t="shared" ref="AF28:AF31" si="20">IFERROR(B28/Q28, "N.A.")</f>
        <v>3310.5485040797826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>
        <f t="shared" si="15"/>
        <v>3310.5485040797826</v>
      </c>
      <c r="AQ28" s="29" t="str">
        <f t="shared" si="15"/>
        <v>N.A.</v>
      </c>
      <c r="AR28" s="30">
        <f t="shared" si="15"/>
        <v>3310.5485040797826</v>
      </c>
    </row>
    <row r="29" spans="1:44" ht="15" customHeight="1" thickBot="1" x14ac:dyDescent="0.3">
      <c r="A29" s="3" t="s">
        <v>14</v>
      </c>
      <c r="B29" s="2">
        <v>50826511.999999993</v>
      </c>
      <c r="C29" s="2">
        <v>190446189.99999997</v>
      </c>
      <c r="D29" s="2">
        <v>10325280.000000002</v>
      </c>
      <c r="E29" s="2">
        <v>5495400</v>
      </c>
      <c r="F29" s="2"/>
      <c r="G29" s="2">
        <v>83149525</v>
      </c>
      <c r="H29" s="2"/>
      <c r="I29" s="2">
        <v>13571160</v>
      </c>
      <c r="J29" s="2">
        <v>0</v>
      </c>
      <c r="K29" s="2"/>
      <c r="L29" s="1">
        <f t="shared" si="16"/>
        <v>61151791.999999993</v>
      </c>
      <c r="M29" s="29">
        <f t="shared" si="16"/>
        <v>292662275</v>
      </c>
      <c r="N29" s="30">
        <f t="shared" si="17"/>
        <v>353814067</v>
      </c>
      <c r="P29" s="3" t="s">
        <v>14</v>
      </c>
      <c r="Q29" s="2">
        <v>10905</v>
      </c>
      <c r="R29" s="2">
        <v>27650</v>
      </c>
      <c r="S29" s="2">
        <v>1853</v>
      </c>
      <c r="T29" s="2">
        <v>426</v>
      </c>
      <c r="U29" s="2">
        <v>0</v>
      </c>
      <c r="V29" s="2">
        <v>4141</v>
      </c>
      <c r="W29" s="2">
        <v>0</v>
      </c>
      <c r="X29" s="2">
        <v>1856</v>
      </c>
      <c r="Y29" s="2">
        <v>1011</v>
      </c>
      <c r="Z29" s="2">
        <v>0</v>
      </c>
      <c r="AA29" s="1">
        <f t="shared" si="18"/>
        <v>13769</v>
      </c>
      <c r="AB29" s="29">
        <f t="shared" si="18"/>
        <v>34073</v>
      </c>
      <c r="AC29" s="30">
        <f t="shared" si="19"/>
        <v>47842</v>
      </c>
      <c r="AE29" s="3" t="s">
        <v>14</v>
      </c>
      <c r="AF29" s="2">
        <f t="shared" si="20"/>
        <v>4660.8447501146256</v>
      </c>
      <c r="AG29" s="2">
        <f t="shared" si="15"/>
        <v>6887.7464737793844</v>
      </c>
      <c r="AH29" s="2">
        <f t="shared" si="15"/>
        <v>5572.1964382083115</v>
      </c>
      <c r="AI29" s="2">
        <f t="shared" si="15"/>
        <v>12900</v>
      </c>
      <c r="AJ29" s="2" t="str">
        <f t="shared" si="15"/>
        <v>N.A.</v>
      </c>
      <c r="AK29" s="2">
        <f t="shared" si="15"/>
        <v>20079.57618932625</v>
      </c>
      <c r="AL29" s="2" t="str">
        <f t="shared" si="15"/>
        <v>N.A.</v>
      </c>
      <c r="AM29" s="2">
        <f t="shared" si="15"/>
        <v>7312.0474137931033</v>
      </c>
      <c r="AN29" s="2">
        <f t="shared" si="15"/>
        <v>0</v>
      </c>
      <c r="AO29" s="2" t="str">
        <f t="shared" si="15"/>
        <v>N.A.</v>
      </c>
      <c r="AP29" s="31">
        <f t="shared" si="15"/>
        <v>4441.2660323916034</v>
      </c>
      <c r="AQ29" s="29">
        <f t="shared" si="15"/>
        <v>8589.2722977137328</v>
      </c>
      <c r="AR29" s="30">
        <f t="shared" si="15"/>
        <v>7395.4698173153292</v>
      </c>
    </row>
    <row r="30" spans="1:44" ht="15" customHeight="1" thickBot="1" x14ac:dyDescent="0.3">
      <c r="A30" s="3" t="s">
        <v>15</v>
      </c>
      <c r="B30" s="2">
        <v>8067830</v>
      </c>
      <c r="C30" s="2"/>
      <c r="D30" s="2">
        <v>219300</v>
      </c>
      <c r="E30" s="2"/>
      <c r="F30" s="2"/>
      <c r="G30" s="2">
        <v>1848000</v>
      </c>
      <c r="H30" s="2">
        <v>1309021</v>
      </c>
      <c r="I30" s="2"/>
      <c r="J30" s="2">
        <v>0</v>
      </c>
      <c r="K30" s="2"/>
      <c r="L30" s="1">
        <f t="shared" si="16"/>
        <v>9596151</v>
      </c>
      <c r="M30" s="29">
        <f t="shared" si="16"/>
        <v>1848000</v>
      </c>
      <c r="N30" s="30">
        <f t="shared" si="17"/>
        <v>11444151</v>
      </c>
      <c r="P30" s="3" t="s">
        <v>15</v>
      </c>
      <c r="Q30" s="2">
        <v>2862</v>
      </c>
      <c r="R30" s="2">
        <v>0</v>
      </c>
      <c r="S30" s="2">
        <v>408</v>
      </c>
      <c r="T30" s="2">
        <v>0</v>
      </c>
      <c r="U30" s="2">
        <v>0</v>
      </c>
      <c r="V30" s="2">
        <v>1000</v>
      </c>
      <c r="W30" s="2">
        <v>5076</v>
      </c>
      <c r="X30" s="2">
        <v>0</v>
      </c>
      <c r="Y30" s="2">
        <v>1389</v>
      </c>
      <c r="Z30" s="2">
        <v>0</v>
      </c>
      <c r="AA30" s="1">
        <f t="shared" si="18"/>
        <v>9735</v>
      </c>
      <c r="AB30" s="29">
        <f t="shared" si="18"/>
        <v>1000</v>
      </c>
      <c r="AC30" s="38">
        <f t="shared" si="19"/>
        <v>10735</v>
      </c>
      <c r="AE30" s="3" t="s">
        <v>15</v>
      </c>
      <c r="AF30" s="2">
        <f t="shared" si="20"/>
        <v>2818.9482879105522</v>
      </c>
      <c r="AG30" s="2" t="str">
        <f t="shared" si="15"/>
        <v>N.A.</v>
      </c>
      <c r="AH30" s="2">
        <f t="shared" si="15"/>
        <v>537.5</v>
      </c>
      <c r="AI30" s="2" t="str">
        <f t="shared" si="15"/>
        <v>N.A.</v>
      </c>
      <c r="AJ30" s="2" t="str">
        <f t="shared" si="15"/>
        <v>N.A.</v>
      </c>
      <c r="AK30" s="2">
        <f t="shared" si="15"/>
        <v>1848</v>
      </c>
      <c r="AL30" s="2">
        <f t="shared" si="15"/>
        <v>257.88435776201732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31">
        <f t="shared" si="15"/>
        <v>985.73713405238834</v>
      </c>
      <c r="AQ30" s="29">
        <f t="shared" si="15"/>
        <v>1848</v>
      </c>
      <c r="AR30" s="30">
        <f t="shared" si="15"/>
        <v>1066.059711224965</v>
      </c>
    </row>
    <row r="31" spans="1:44" ht="15" customHeight="1" thickBot="1" x14ac:dyDescent="0.3">
      <c r="A31" s="4" t="s">
        <v>16</v>
      </c>
      <c r="B31" s="2">
        <v>109326867.00000003</v>
      </c>
      <c r="C31" s="2">
        <v>190446189.99999997</v>
      </c>
      <c r="D31" s="2">
        <v>17573580</v>
      </c>
      <c r="E31" s="2">
        <v>5495400</v>
      </c>
      <c r="F31" s="2">
        <v>11524860</v>
      </c>
      <c r="G31" s="2">
        <v>84997525</v>
      </c>
      <c r="H31" s="2">
        <v>56441616.000000015</v>
      </c>
      <c r="I31" s="2">
        <v>13571160</v>
      </c>
      <c r="J31" s="2">
        <v>0</v>
      </c>
      <c r="K31" s="2"/>
      <c r="L31" s="1">
        <f t="shared" ref="L31" si="21">B31+D31+F31+H31+J31</f>
        <v>194866923.00000006</v>
      </c>
      <c r="M31" s="29">
        <f t="shared" ref="M31" si="22">C31+E31+G31+I31+K31</f>
        <v>294510275</v>
      </c>
      <c r="N31" s="38">
        <f t="shared" ref="N31" si="23">L31+M31</f>
        <v>489377198.00000006</v>
      </c>
      <c r="P31" s="4" t="s">
        <v>16</v>
      </c>
      <c r="Q31" s="2">
        <v>24180</v>
      </c>
      <c r="R31" s="2">
        <v>27650</v>
      </c>
      <c r="S31" s="2">
        <v>3186</v>
      </c>
      <c r="T31" s="2">
        <v>426</v>
      </c>
      <c r="U31" s="2">
        <v>1737</v>
      </c>
      <c r="V31" s="2">
        <v>5141</v>
      </c>
      <c r="W31" s="2">
        <v>15864</v>
      </c>
      <c r="X31" s="2">
        <v>1856</v>
      </c>
      <c r="Y31" s="2">
        <v>4016</v>
      </c>
      <c r="Z31" s="2">
        <v>0</v>
      </c>
      <c r="AA31" s="1">
        <f t="shared" ref="AA31" si="24">Q31+S31+U31+W31+Y31</f>
        <v>48983</v>
      </c>
      <c r="AB31" s="29">
        <f t="shared" ref="AB31" si="25">R31+T31+V31+X31+Z31</f>
        <v>35073</v>
      </c>
      <c r="AC31" s="30">
        <f t="shared" ref="AC31" si="26">AA31+AB31</f>
        <v>84056</v>
      </c>
      <c r="AE31" s="4" t="s">
        <v>16</v>
      </c>
      <c r="AF31" s="2">
        <f t="shared" si="20"/>
        <v>4521.3758064516142</v>
      </c>
      <c r="AG31" s="2">
        <f t="shared" si="15"/>
        <v>6887.7464737793844</v>
      </c>
      <c r="AH31" s="2">
        <f t="shared" si="15"/>
        <v>5515.8757062146897</v>
      </c>
      <c r="AI31" s="2">
        <f t="shared" si="15"/>
        <v>12900</v>
      </c>
      <c r="AJ31" s="2">
        <f t="shared" si="15"/>
        <v>6634.9222797927459</v>
      </c>
      <c r="AK31" s="2">
        <f t="shared" si="15"/>
        <v>16533.266874148998</v>
      </c>
      <c r="AL31" s="2">
        <f t="shared" si="15"/>
        <v>3557.8426626323762</v>
      </c>
      <c r="AM31" s="2">
        <f t="shared" si="15"/>
        <v>7312.0474137931033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3978.2561909233827</v>
      </c>
      <c r="AQ31" s="29">
        <f t="shared" ref="AQ31" si="28">IFERROR(M31/AB31, "N.A.")</f>
        <v>8397.0654064380014</v>
      </c>
      <c r="AR31" s="30">
        <f t="shared" ref="AR31" si="29">IFERROR(N31/AC31, "N.A.")</f>
        <v>5822.0376653659469</v>
      </c>
    </row>
    <row r="32" spans="1:44" ht="15" customHeight="1" thickBot="1" x14ac:dyDescent="0.3">
      <c r="A32" s="5" t="s">
        <v>0</v>
      </c>
      <c r="B32" s="63">
        <f>B31+C31</f>
        <v>299773057</v>
      </c>
      <c r="C32" s="64"/>
      <c r="D32" s="63">
        <f>D31+E31</f>
        <v>23068980</v>
      </c>
      <c r="E32" s="64"/>
      <c r="F32" s="63">
        <f>F31+G31</f>
        <v>96522385</v>
      </c>
      <c r="G32" s="64"/>
      <c r="H32" s="63">
        <f>H31+I31</f>
        <v>70012776.000000015</v>
      </c>
      <c r="I32" s="64"/>
      <c r="J32" s="63">
        <f>J31+K31</f>
        <v>0</v>
      </c>
      <c r="K32" s="64"/>
      <c r="L32" s="63">
        <f>L31+M31</f>
        <v>489377198.00000006</v>
      </c>
      <c r="M32" s="67"/>
      <c r="N32" s="39">
        <f>B32+D32+F32+H32+J32</f>
        <v>489377198</v>
      </c>
      <c r="P32" s="5" t="s">
        <v>0</v>
      </c>
      <c r="Q32" s="63">
        <f>Q31+R31</f>
        <v>51830</v>
      </c>
      <c r="R32" s="64"/>
      <c r="S32" s="63">
        <f>S31+T31</f>
        <v>3612</v>
      </c>
      <c r="T32" s="64"/>
      <c r="U32" s="63">
        <f>U31+V31</f>
        <v>6878</v>
      </c>
      <c r="V32" s="64"/>
      <c r="W32" s="63">
        <f>W31+X31</f>
        <v>17720</v>
      </c>
      <c r="X32" s="64"/>
      <c r="Y32" s="63">
        <f>Y31+Z31</f>
        <v>4016</v>
      </c>
      <c r="Z32" s="64"/>
      <c r="AA32" s="63">
        <f>AA31+AB31</f>
        <v>84056</v>
      </c>
      <c r="AB32" s="64"/>
      <c r="AC32" s="40">
        <f>Q32+S32+U32+W32+Y32</f>
        <v>84056</v>
      </c>
      <c r="AE32" s="5" t="s">
        <v>0</v>
      </c>
      <c r="AF32" s="65">
        <f>IFERROR(B32/Q32,"N.A.")</f>
        <v>5783.7749758826931</v>
      </c>
      <c r="AG32" s="66"/>
      <c r="AH32" s="65">
        <f>IFERROR(D32/S32,"N.A.")</f>
        <v>6386.7607973421927</v>
      </c>
      <c r="AI32" s="66"/>
      <c r="AJ32" s="65">
        <f>IFERROR(F32/U32,"N.A.")</f>
        <v>14033.495929049142</v>
      </c>
      <c r="AK32" s="66"/>
      <c r="AL32" s="65">
        <f>IFERROR(H32/W32,"N.A.")</f>
        <v>3951.0595936794589</v>
      </c>
      <c r="AM32" s="66"/>
      <c r="AN32" s="65">
        <f>IFERROR(J32/Y32,"N.A.")</f>
        <v>0</v>
      </c>
      <c r="AO32" s="66"/>
      <c r="AP32" s="65">
        <f>IFERROR(L32/AA32,"N.A.")</f>
        <v>5822.0376653659469</v>
      </c>
      <c r="AQ32" s="66"/>
      <c r="AR32" s="32">
        <f>IFERROR(N32/AC32, "N.A.")</f>
        <v>5822.0376653659469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5421220</v>
      </c>
      <c r="C39" s="2"/>
      <c r="D39" s="2">
        <v>0</v>
      </c>
      <c r="E39" s="2"/>
      <c r="F39" s="2">
        <v>592540</v>
      </c>
      <c r="G39" s="2"/>
      <c r="H39" s="2">
        <v>16144980.000000002</v>
      </c>
      <c r="I39" s="2"/>
      <c r="J39" s="2">
        <v>0</v>
      </c>
      <c r="K39" s="2"/>
      <c r="L39" s="1">
        <f>B39+D39+F39+H39+J39</f>
        <v>22158740</v>
      </c>
      <c r="M39" s="29">
        <f>C39+E39+G39+I39+K39</f>
        <v>0</v>
      </c>
      <c r="N39" s="30">
        <f>L39+M39</f>
        <v>22158740</v>
      </c>
      <c r="P39" s="3" t="s">
        <v>12</v>
      </c>
      <c r="Q39" s="2">
        <v>1778</v>
      </c>
      <c r="R39" s="2">
        <v>0</v>
      </c>
      <c r="S39" s="2">
        <v>204</v>
      </c>
      <c r="T39" s="2">
        <v>0</v>
      </c>
      <c r="U39" s="2">
        <v>106</v>
      </c>
      <c r="V39" s="2">
        <v>0</v>
      </c>
      <c r="W39" s="2">
        <v>8772</v>
      </c>
      <c r="X39" s="2">
        <v>0</v>
      </c>
      <c r="Y39" s="2">
        <v>1461</v>
      </c>
      <c r="Z39" s="2">
        <v>0</v>
      </c>
      <c r="AA39" s="1">
        <f>Q39+S39+U39+W39+Y39</f>
        <v>12321</v>
      </c>
      <c r="AB39" s="29">
        <f>R39+T39+V39+X39+Z39</f>
        <v>0</v>
      </c>
      <c r="AC39" s="30">
        <f>AA39+AB39</f>
        <v>12321</v>
      </c>
      <c r="AE39" s="3" t="s">
        <v>12</v>
      </c>
      <c r="AF39" s="2">
        <f>IFERROR(B39/Q39, "N.A.")</f>
        <v>3049.0551181102364</v>
      </c>
      <c r="AG39" s="2" t="str">
        <f t="shared" ref="AG39:AR43" si="30">IFERROR(C39/R39, "N.A.")</f>
        <v>N.A.</v>
      </c>
      <c r="AH39" s="2">
        <f t="shared" si="30"/>
        <v>0</v>
      </c>
      <c r="AI39" s="2" t="str">
        <f t="shared" si="30"/>
        <v>N.A.</v>
      </c>
      <c r="AJ39" s="2">
        <f t="shared" si="30"/>
        <v>5590</v>
      </c>
      <c r="AK39" s="2" t="str">
        <f t="shared" si="30"/>
        <v>N.A.</v>
      </c>
      <c r="AL39" s="2">
        <f t="shared" si="30"/>
        <v>1840.5129958960331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1798.4530476422369</v>
      </c>
      <c r="AQ39" s="29" t="str">
        <f t="shared" si="30"/>
        <v>N.A.</v>
      </c>
      <c r="AR39" s="30">
        <f t="shared" si="30"/>
        <v>1798.4530476422369</v>
      </c>
    </row>
    <row r="40" spans="1:44" ht="15" customHeight="1" thickBot="1" x14ac:dyDescent="0.3">
      <c r="A40" s="3" t="s">
        <v>13</v>
      </c>
      <c r="B40" s="2">
        <v>15804590</v>
      </c>
      <c r="C40" s="2"/>
      <c r="D40" s="2">
        <v>859140.00000000012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16663730</v>
      </c>
      <c r="M40" s="29">
        <f t="shared" si="31"/>
        <v>0</v>
      </c>
      <c r="N40" s="30">
        <f t="shared" ref="N40:N42" si="32">L40+M40</f>
        <v>16663730</v>
      </c>
      <c r="P40" s="3" t="s">
        <v>13</v>
      </c>
      <c r="Q40" s="2">
        <v>5660</v>
      </c>
      <c r="R40" s="2">
        <v>0</v>
      </c>
      <c r="S40" s="2">
        <v>490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6150</v>
      </c>
      <c r="AB40" s="29">
        <f t="shared" si="33"/>
        <v>0</v>
      </c>
      <c r="AC40" s="30">
        <f t="shared" ref="AC40:AC42" si="34">AA40+AB40</f>
        <v>6150</v>
      </c>
      <c r="AE40" s="3" t="s">
        <v>13</v>
      </c>
      <c r="AF40" s="2">
        <f t="shared" ref="AF40:AF43" si="35">IFERROR(B40/Q40, "N.A.")</f>
        <v>2792.3303886925796</v>
      </c>
      <c r="AG40" s="2" t="str">
        <f t="shared" si="30"/>
        <v>N.A.</v>
      </c>
      <c r="AH40" s="2">
        <f t="shared" si="30"/>
        <v>1753.3469387755104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2709.5495934959349</v>
      </c>
      <c r="AQ40" s="29" t="str">
        <f t="shared" si="30"/>
        <v>N.A.</v>
      </c>
      <c r="AR40" s="30">
        <f t="shared" si="30"/>
        <v>2709.5495934959349</v>
      </c>
    </row>
    <row r="41" spans="1:44" ht="15" customHeight="1" thickBot="1" x14ac:dyDescent="0.3">
      <c r="A41" s="3" t="s">
        <v>14</v>
      </c>
      <c r="B41" s="2">
        <v>40133676.000000007</v>
      </c>
      <c r="C41" s="2">
        <v>141966565.00000012</v>
      </c>
      <c r="D41" s="2">
        <v>5164300</v>
      </c>
      <c r="E41" s="2"/>
      <c r="F41" s="2"/>
      <c r="G41" s="2">
        <v>12592084.999999998</v>
      </c>
      <c r="H41" s="2"/>
      <c r="I41" s="2">
        <v>14187759.999999998</v>
      </c>
      <c r="J41" s="2">
        <v>0</v>
      </c>
      <c r="K41" s="2"/>
      <c r="L41" s="1">
        <f t="shared" si="31"/>
        <v>45297976.000000007</v>
      </c>
      <c r="M41" s="29">
        <f t="shared" si="31"/>
        <v>168746410.00000012</v>
      </c>
      <c r="N41" s="30">
        <f t="shared" si="32"/>
        <v>214044386.00000012</v>
      </c>
      <c r="P41" s="3" t="s">
        <v>14</v>
      </c>
      <c r="Q41" s="2">
        <v>8633</v>
      </c>
      <c r="R41" s="2">
        <v>19818</v>
      </c>
      <c r="S41" s="2">
        <v>1196</v>
      </c>
      <c r="T41" s="2">
        <v>0</v>
      </c>
      <c r="U41" s="2">
        <v>0</v>
      </c>
      <c r="V41" s="2">
        <v>1750</v>
      </c>
      <c r="W41" s="2">
        <v>0</v>
      </c>
      <c r="X41" s="2">
        <v>2232</v>
      </c>
      <c r="Y41" s="2">
        <v>1468</v>
      </c>
      <c r="Z41" s="2">
        <v>0</v>
      </c>
      <c r="AA41" s="1">
        <f t="shared" si="33"/>
        <v>11297</v>
      </c>
      <c r="AB41" s="29">
        <f t="shared" si="33"/>
        <v>23800</v>
      </c>
      <c r="AC41" s="30">
        <f t="shared" si="34"/>
        <v>35097</v>
      </c>
      <c r="AE41" s="3" t="s">
        <v>14</v>
      </c>
      <c r="AF41" s="2">
        <f t="shared" si="35"/>
        <v>4648.8678327348553</v>
      </c>
      <c r="AG41" s="2">
        <f t="shared" si="30"/>
        <v>7163.5162478554912</v>
      </c>
      <c r="AH41" s="2">
        <f t="shared" si="30"/>
        <v>4317.9765886287623</v>
      </c>
      <c r="AI41" s="2" t="str">
        <f t="shared" si="30"/>
        <v>N.A.</v>
      </c>
      <c r="AJ41" s="2" t="str">
        <f t="shared" si="30"/>
        <v>N.A.</v>
      </c>
      <c r="AK41" s="2">
        <f t="shared" si="30"/>
        <v>7195.4771428571421</v>
      </c>
      <c r="AL41" s="2" t="str">
        <f t="shared" si="30"/>
        <v>N.A.</v>
      </c>
      <c r="AM41" s="2">
        <f t="shared" si="30"/>
        <v>6356.5232974910386</v>
      </c>
      <c r="AN41" s="2">
        <f t="shared" si="30"/>
        <v>0</v>
      </c>
      <c r="AO41" s="2" t="str">
        <f t="shared" si="30"/>
        <v>N.A.</v>
      </c>
      <c r="AP41" s="31">
        <f t="shared" si="30"/>
        <v>4009.7349738868734</v>
      </c>
      <c r="AQ41" s="29">
        <f t="shared" si="30"/>
        <v>7090.1852941176521</v>
      </c>
      <c r="AR41" s="30">
        <f t="shared" si="30"/>
        <v>6098.6519075704509</v>
      </c>
    </row>
    <row r="42" spans="1:44" ht="15" customHeight="1" thickBot="1" x14ac:dyDescent="0.3">
      <c r="A42" s="3" t="s">
        <v>15</v>
      </c>
      <c r="B42" s="2">
        <v>208250</v>
      </c>
      <c r="C42" s="2"/>
      <c r="D42" s="2">
        <v>107500</v>
      </c>
      <c r="E42" s="2"/>
      <c r="F42" s="2"/>
      <c r="G42" s="2">
        <v>673266</v>
      </c>
      <c r="H42" s="2">
        <v>29750</v>
      </c>
      <c r="I42" s="2"/>
      <c r="J42" s="2">
        <v>0</v>
      </c>
      <c r="K42" s="2"/>
      <c r="L42" s="1">
        <f t="shared" si="31"/>
        <v>345500</v>
      </c>
      <c r="M42" s="29">
        <f t="shared" si="31"/>
        <v>673266</v>
      </c>
      <c r="N42" s="30">
        <f t="shared" si="32"/>
        <v>1018766</v>
      </c>
      <c r="P42" s="3" t="s">
        <v>15</v>
      </c>
      <c r="Q42" s="2">
        <v>119</v>
      </c>
      <c r="R42" s="2">
        <v>0</v>
      </c>
      <c r="S42" s="2">
        <v>250</v>
      </c>
      <c r="T42" s="2">
        <v>0</v>
      </c>
      <c r="U42" s="2">
        <v>0</v>
      </c>
      <c r="V42" s="2">
        <v>202</v>
      </c>
      <c r="W42" s="2">
        <v>119</v>
      </c>
      <c r="X42" s="2">
        <v>0</v>
      </c>
      <c r="Y42" s="2">
        <v>202</v>
      </c>
      <c r="Z42" s="2">
        <v>0</v>
      </c>
      <c r="AA42" s="1">
        <f t="shared" si="33"/>
        <v>690</v>
      </c>
      <c r="AB42" s="29">
        <f t="shared" si="33"/>
        <v>202</v>
      </c>
      <c r="AC42" s="30">
        <f t="shared" si="34"/>
        <v>892</v>
      </c>
      <c r="AE42" s="3" t="s">
        <v>15</v>
      </c>
      <c r="AF42" s="2">
        <f t="shared" si="35"/>
        <v>1750</v>
      </c>
      <c r="AG42" s="2" t="str">
        <f t="shared" si="30"/>
        <v>N.A.</v>
      </c>
      <c r="AH42" s="2">
        <f t="shared" si="30"/>
        <v>430</v>
      </c>
      <c r="AI42" s="2" t="str">
        <f t="shared" si="30"/>
        <v>N.A.</v>
      </c>
      <c r="AJ42" s="2" t="str">
        <f t="shared" si="30"/>
        <v>N.A.</v>
      </c>
      <c r="AK42" s="2">
        <f t="shared" si="30"/>
        <v>3333</v>
      </c>
      <c r="AL42" s="2">
        <f t="shared" si="30"/>
        <v>250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31">
        <f t="shared" si="30"/>
        <v>500.72463768115944</v>
      </c>
      <c r="AQ42" s="29">
        <f t="shared" si="30"/>
        <v>3333</v>
      </c>
      <c r="AR42" s="30">
        <f t="shared" si="30"/>
        <v>1142.1143497757848</v>
      </c>
    </row>
    <row r="43" spans="1:44" ht="15" customHeight="1" thickBot="1" x14ac:dyDescent="0.3">
      <c r="A43" s="4" t="s">
        <v>16</v>
      </c>
      <c r="B43" s="2">
        <v>61567736.000000007</v>
      </c>
      <c r="C43" s="2">
        <v>141966565.00000012</v>
      </c>
      <c r="D43" s="2">
        <v>6130939.9999999991</v>
      </c>
      <c r="E43" s="2"/>
      <c r="F43" s="2">
        <v>592540</v>
      </c>
      <c r="G43" s="2">
        <v>13265351</v>
      </c>
      <c r="H43" s="2">
        <v>16174730.000000002</v>
      </c>
      <c r="I43" s="2">
        <v>14187759.999999998</v>
      </c>
      <c r="J43" s="2">
        <v>0</v>
      </c>
      <c r="K43" s="2"/>
      <c r="L43" s="1">
        <f t="shared" ref="L43" si="36">B43+D43+F43+H43+J43</f>
        <v>84465946</v>
      </c>
      <c r="M43" s="29">
        <f t="shared" ref="M43" si="37">C43+E43+G43+I43+K43</f>
        <v>169419676.00000012</v>
      </c>
      <c r="N43" s="38">
        <f t="shared" ref="N43" si="38">L43+M43</f>
        <v>253885622.00000012</v>
      </c>
      <c r="P43" s="4" t="s">
        <v>16</v>
      </c>
      <c r="Q43" s="2">
        <v>16190</v>
      </c>
      <c r="R43" s="2">
        <v>19818</v>
      </c>
      <c r="S43" s="2">
        <v>2140</v>
      </c>
      <c r="T43" s="2">
        <v>0</v>
      </c>
      <c r="U43" s="2">
        <v>106</v>
      </c>
      <c r="V43" s="2">
        <v>1952</v>
      </c>
      <c r="W43" s="2">
        <v>8891</v>
      </c>
      <c r="X43" s="2">
        <v>2232</v>
      </c>
      <c r="Y43" s="2">
        <v>3131</v>
      </c>
      <c r="Z43" s="2">
        <v>0</v>
      </c>
      <c r="AA43" s="1">
        <f t="shared" ref="AA43" si="39">Q43+S43+U43+W43+Y43</f>
        <v>30458</v>
      </c>
      <c r="AB43" s="29">
        <f t="shared" ref="AB43" si="40">R43+T43+V43+X43+Z43</f>
        <v>24002</v>
      </c>
      <c r="AC43" s="38">
        <f t="shared" ref="AC43" si="41">AA43+AB43</f>
        <v>54460</v>
      </c>
      <c r="AE43" s="4" t="s">
        <v>16</v>
      </c>
      <c r="AF43" s="2">
        <f t="shared" si="35"/>
        <v>3802.8249536751086</v>
      </c>
      <c r="AG43" s="2">
        <f t="shared" si="30"/>
        <v>7163.5162478554912</v>
      </c>
      <c r="AH43" s="2">
        <f t="shared" si="30"/>
        <v>2864.9252336448594</v>
      </c>
      <c r="AI43" s="2" t="str">
        <f t="shared" si="30"/>
        <v>N.A.</v>
      </c>
      <c r="AJ43" s="2">
        <f t="shared" si="30"/>
        <v>5590</v>
      </c>
      <c r="AK43" s="2">
        <f t="shared" si="30"/>
        <v>6795.7740778688521</v>
      </c>
      <c r="AL43" s="2">
        <f t="shared" si="30"/>
        <v>1819.2250590484762</v>
      </c>
      <c r="AM43" s="2">
        <f t="shared" si="30"/>
        <v>6356.5232974910386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2773.1941033554403</v>
      </c>
      <c r="AQ43" s="29">
        <f t="shared" ref="AQ43" si="43">IFERROR(M43/AB43, "N.A.")</f>
        <v>7058.5649529205948</v>
      </c>
      <c r="AR43" s="30">
        <f t="shared" ref="AR43" si="44">IFERROR(N43/AC43, "N.A.")</f>
        <v>4661.873338229896</v>
      </c>
    </row>
    <row r="44" spans="1:44" ht="15" customHeight="1" thickBot="1" x14ac:dyDescent="0.3">
      <c r="A44" s="5" t="s">
        <v>0</v>
      </c>
      <c r="B44" s="63">
        <f>B43+C43</f>
        <v>203534301.00000012</v>
      </c>
      <c r="C44" s="64"/>
      <c r="D44" s="63">
        <f>D43+E43</f>
        <v>6130939.9999999991</v>
      </c>
      <c r="E44" s="64"/>
      <c r="F44" s="63">
        <f>F43+G43</f>
        <v>13857891</v>
      </c>
      <c r="G44" s="64"/>
      <c r="H44" s="63">
        <f>H43+I43</f>
        <v>30362490</v>
      </c>
      <c r="I44" s="64"/>
      <c r="J44" s="63">
        <f>J43+K43</f>
        <v>0</v>
      </c>
      <c r="K44" s="64"/>
      <c r="L44" s="63">
        <f>L43+M43</f>
        <v>253885622.00000012</v>
      </c>
      <c r="M44" s="67"/>
      <c r="N44" s="39">
        <f>B44+D44+F44+H44+J44</f>
        <v>253885622.00000012</v>
      </c>
      <c r="P44" s="5" t="s">
        <v>0</v>
      </c>
      <c r="Q44" s="63">
        <f>Q43+R43</f>
        <v>36008</v>
      </c>
      <c r="R44" s="64"/>
      <c r="S44" s="63">
        <f>S43+T43</f>
        <v>2140</v>
      </c>
      <c r="T44" s="64"/>
      <c r="U44" s="63">
        <f>U43+V43</f>
        <v>2058</v>
      </c>
      <c r="V44" s="64"/>
      <c r="W44" s="63">
        <f>W43+X43</f>
        <v>11123</v>
      </c>
      <c r="X44" s="64"/>
      <c r="Y44" s="63">
        <f>Y43+Z43</f>
        <v>3131</v>
      </c>
      <c r="Z44" s="64"/>
      <c r="AA44" s="63">
        <f>AA43+AB43</f>
        <v>54460</v>
      </c>
      <c r="AB44" s="67"/>
      <c r="AC44" s="39">
        <f>Q44+S44+U44+W44+Y44</f>
        <v>54460</v>
      </c>
      <c r="AE44" s="5" t="s">
        <v>0</v>
      </c>
      <c r="AF44" s="65">
        <f>IFERROR(B44/Q44,"N.A.")</f>
        <v>5652.4744778938048</v>
      </c>
      <c r="AG44" s="66"/>
      <c r="AH44" s="65">
        <f>IFERROR(D44/S44,"N.A.")</f>
        <v>2864.9252336448594</v>
      </c>
      <c r="AI44" s="66"/>
      <c r="AJ44" s="65">
        <f>IFERROR(F44/U44,"N.A.")</f>
        <v>6733.6690962099128</v>
      </c>
      <c r="AK44" s="66"/>
      <c r="AL44" s="65">
        <f>IFERROR(H44/W44,"N.A.")</f>
        <v>2729.7033174503281</v>
      </c>
      <c r="AM44" s="66"/>
      <c r="AN44" s="65">
        <f>IFERROR(J44/Y44,"N.A.")</f>
        <v>0</v>
      </c>
      <c r="AO44" s="66"/>
      <c r="AP44" s="65">
        <f>IFERROR(L44/AA44,"N.A.")</f>
        <v>4661.873338229896</v>
      </c>
      <c r="AQ44" s="66"/>
      <c r="AR44" s="32">
        <f>IFERROR(N44/AC44, "N.A.")</f>
        <v>4661.873338229896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111128049.99999997</v>
      </c>
      <c r="C15" s="2"/>
      <c r="D15" s="2">
        <v>28579369.999999996</v>
      </c>
      <c r="E15" s="2"/>
      <c r="F15" s="2">
        <v>35995840.000000007</v>
      </c>
      <c r="G15" s="2"/>
      <c r="H15" s="2">
        <v>207172468.99999994</v>
      </c>
      <c r="I15" s="2"/>
      <c r="J15" s="2">
        <v>0</v>
      </c>
      <c r="K15" s="2"/>
      <c r="L15" s="1">
        <f>B15+D15+F15+H15+J15</f>
        <v>382875728.99999988</v>
      </c>
      <c r="M15" s="29">
        <f>C15+E15+G15+I15+K15</f>
        <v>0</v>
      </c>
      <c r="N15" s="30">
        <f>L15+M15</f>
        <v>382875728.99999988</v>
      </c>
      <c r="P15" s="3" t="s">
        <v>12</v>
      </c>
      <c r="Q15" s="2">
        <v>19517</v>
      </c>
      <c r="R15" s="2">
        <v>0</v>
      </c>
      <c r="S15" s="2">
        <v>4889</v>
      </c>
      <c r="T15" s="2">
        <v>0</v>
      </c>
      <c r="U15" s="2">
        <v>5703</v>
      </c>
      <c r="V15" s="2">
        <v>0</v>
      </c>
      <c r="W15" s="2">
        <v>50523</v>
      </c>
      <c r="X15" s="2">
        <v>0</v>
      </c>
      <c r="Y15" s="2">
        <v>5704</v>
      </c>
      <c r="Z15" s="2">
        <v>0</v>
      </c>
      <c r="AA15" s="1">
        <f>Q15+S15+U15+W15+Y15</f>
        <v>86336</v>
      </c>
      <c r="AB15" s="29">
        <f>R15+T15+V15+X15+Z15</f>
        <v>0</v>
      </c>
      <c r="AC15" s="30">
        <f>AA15+AB15</f>
        <v>86336</v>
      </c>
      <c r="AE15" s="3" t="s">
        <v>12</v>
      </c>
      <c r="AF15" s="2">
        <f>IFERROR(B15/Q15, "N.A.")</f>
        <v>5693.9104370548739</v>
      </c>
      <c r="AG15" s="2" t="str">
        <f t="shared" ref="AG15:AR19" si="0">IFERROR(C15/R15, "N.A.")</f>
        <v>N.A.</v>
      </c>
      <c r="AH15" s="2">
        <f t="shared" si="0"/>
        <v>5845.6473716506434</v>
      </c>
      <c r="AI15" s="2" t="str">
        <f t="shared" si="0"/>
        <v>N.A.</v>
      </c>
      <c r="AJ15" s="2">
        <f t="shared" si="0"/>
        <v>6311.737681921797</v>
      </c>
      <c r="AK15" s="2" t="str">
        <f t="shared" si="0"/>
        <v>N.A.</v>
      </c>
      <c r="AL15" s="2">
        <f t="shared" si="0"/>
        <v>4100.5575480474226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4434.7170241845797</v>
      </c>
      <c r="AQ15" s="29" t="str">
        <f t="shared" si="0"/>
        <v>N.A.</v>
      </c>
      <c r="AR15" s="30">
        <f t="shared" si="0"/>
        <v>4434.7170241845797</v>
      </c>
    </row>
    <row r="16" spans="1:44" ht="15" customHeight="1" thickBot="1" x14ac:dyDescent="0.3">
      <c r="A16" s="3" t="s">
        <v>13</v>
      </c>
      <c r="B16" s="2">
        <v>52716904.999999993</v>
      </c>
      <c r="C16" s="2">
        <v>3988600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52716904.999999993</v>
      </c>
      <c r="M16" s="29">
        <f t="shared" si="1"/>
        <v>3988600</v>
      </c>
      <c r="N16" s="30">
        <f t="shared" ref="N16:N18" si="2">L16+M16</f>
        <v>56705504.999999993</v>
      </c>
      <c r="P16" s="3" t="s">
        <v>13</v>
      </c>
      <c r="Q16" s="2">
        <v>13300</v>
      </c>
      <c r="R16" s="2">
        <v>704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13300</v>
      </c>
      <c r="AB16" s="29">
        <f t="shared" si="3"/>
        <v>704</v>
      </c>
      <c r="AC16" s="30">
        <f t="shared" ref="AC16:AC18" si="4">AA16+AB16</f>
        <v>14004</v>
      </c>
      <c r="AE16" s="3" t="s">
        <v>13</v>
      </c>
      <c r="AF16" s="2">
        <f t="shared" ref="AF16:AF19" si="5">IFERROR(B16/Q16, "N.A.")</f>
        <v>3963.6770676691722</v>
      </c>
      <c r="AG16" s="2">
        <f t="shared" si="0"/>
        <v>5665.625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3963.6770676691722</v>
      </c>
      <c r="AQ16" s="29">
        <f t="shared" si="0"/>
        <v>5665.625</v>
      </c>
      <c r="AR16" s="30">
        <f t="shared" si="0"/>
        <v>4049.2362896315335</v>
      </c>
    </row>
    <row r="17" spans="1:44" ht="15" customHeight="1" thickBot="1" x14ac:dyDescent="0.3">
      <c r="A17" s="3" t="s">
        <v>14</v>
      </c>
      <c r="B17" s="2">
        <v>202128640.99999991</v>
      </c>
      <c r="C17" s="2">
        <v>1481426398.0000012</v>
      </c>
      <c r="D17" s="2">
        <v>56011269.999999985</v>
      </c>
      <c r="E17" s="2">
        <v>20540950.000000004</v>
      </c>
      <c r="F17" s="2"/>
      <c r="G17" s="2">
        <v>96161730.000000015</v>
      </c>
      <c r="H17" s="2"/>
      <c r="I17" s="2">
        <v>107665980.00000001</v>
      </c>
      <c r="J17" s="2">
        <v>0</v>
      </c>
      <c r="K17" s="2"/>
      <c r="L17" s="1">
        <f t="shared" si="1"/>
        <v>258139910.99999988</v>
      </c>
      <c r="M17" s="29">
        <f t="shared" si="1"/>
        <v>1705795058.0000012</v>
      </c>
      <c r="N17" s="30">
        <f t="shared" si="2"/>
        <v>1963934969.000001</v>
      </c>
      <c r="P17" s="3" t="s">
        <v>14</v>
      </c>
      <c r="Q17" s="2">
        <v>40746</v>
      </c>
      <c r="R17" s="2">
        <v>219479</v>
      </c>
      <c r="S17" s="2">
        <v>9862</v>
      </c>
      <c r="T17" s="2">
        <v>1898</v>
      </c>
      <c r="U17" s="2">
        <v>0</v>
      </c>
      <c r="V17" s="2">
        <v>10194</v>
      </c>
      <c r="W17" s="2">
        <v>0</v>
      </c>
      <c r="X17" s="2">
        <v>14477</v>
      </c>
      <c r="Y17" s="2">
        <v>3998</v>
      </c>
      <c r="Z17" s="2">
        <v>0</v>
      </c>
      <c r="AA17" s="1">
        <f t="shared" si="3"/>
        <v>54606</v>
      </c>
      <c r="AB17" s="29">
        <f t="shared" si="3"/>
        <v>246048</v>
      </c>
      <c r="AC17" s="30">
        <f t="shared" si="4"/>
        <v>300654</v>
      </c>
      <c r="AE17" s="3" t="s">
        <v>14</v>
      </c>
      <c r="AF17" s="2">
        <f t="shared" si="5"/>
        <v>4960.6989888578</v>
      </c>
      <c r="AG17" s="2">
        <f t="shared" si="0"/>
        <v>6749.7409683842243</v>
      </c>
      <c r="AH17" s="2">
        <f t="shared" si="0"/>
        <v>5679.5041573717281</v>
      </c>
      <c r="AI17" s="2">
        <f t="shared" si="0"/>
        <v>10822.418335089569</v>
      </c>
      <c r="AJ17" s="2" t="str">
        <f t="shared" si="0"/>
        <v>N.A.</v>
      </c>
      <c r="AK17" s="2">
        <f t="shared" si="0"/>
        <v>9433.1695114773411</v>
      </c>
      <c r="AL17" s="2" t="str">
        <f t="shared" si="0"/>
        <v>N.A.</v>
      </c>
      <c r="AM17" s="2">
        <f t="shared" si="0"/>
        <v>7437.036678869933</v>
      </c>
      <c r="AN17" s="2">
        <f t="shared" si="0"/>
        <v>0</v>
      </c>
      <c r="AO17" s="2" t="str">
        <f t="shared" si="0"/>
        <v>N.A.</v>
      </c>
      <c r="AP17" s="31">
        <f t="shared" si="0"/>
        <v>4727.3177123393016</v>
      </c>
      <c r="AQ17" s="29">
        <f t="shared" si="0"/>
        <v>6932.7735157367715</v>
      </c>
      <c r="AR17" s="30">
        <f t="shared" si="0"/>
        <v>6532.2096795652178</v>
      </c>
    </row>
    <row r="18" spans="1:44" ht="15" customHeight="1" thickBot="1" x14ac:dyDescent="0.3">
      <c r="A18" s="3" t="s">
        <v>15</v>
      </c>
      <c r="B18" s="2">
        <v>949440</v>
      </c>
      <c r="C18" s="2"/>
      <c r="D18" s="2">
        <v>598560</v>
      </c>
      <c r="E18" s="2"/>
      <c r="F18" s="2"/>
      <c r="G18" s="2"/>
      <c r="H18" s="2"/>
      <c r="I18" s="2"/>
      <c r="J18" s="2"/>
      <c r="K18" s="2"/>
      <c r="L18" s="1">
        <f t="shared" si="1"/>
        <v>1548000</v>
      </c>
      <c r="M18" s="29">
        <f t="shared" si="1"/>
        <v>0</v>
      </c>
      <c r="N18" s="30">
        <f t="shared" si="2"/>
        <v>1548000</v>
      </c>
      <c r="P18" s="3" t="s">
        <v>15</v>
      </c>
      <c r="Q18" s="2">
        <v>184</v>
      </c>
      <c r="R18" s="2">
        <v>0</v>
      </c>
      <c r="S18" s="2">
        <v>116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300</v>
      </c>
      <c r="AB18" s="29">
        <f t="shared" si="3"/>
        <v>0</v>
      </c>
      <c r="AC18" s="38">
        <f t="shared" si="4"/>
        <v>300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>
        <f t="shared" si="0"/>
        <v>5160</v>
      </c>
      <c r="AQ18" s="29" t="str">
        <f t="shared" si="0"/>
        <v>N.A.</v>
      </c>
      <c r="AR18" s="30">
        <f t="shared" si="0"/>
        <v>5160</v>
      </c>
    </row>
    <row r="19" spans="1:44" ht="15" customHeight="1" thickBot="1" x14ac:dyDescent="0.3">
      <c r="A19" s="4" t="s">
        <v>16</v>
      </c>
      <c r="B19" s="2">
        <v>366923036.00000012</v>
      </c>
      <c r="C19" s="2">
        <v>1485414997.9999993</v>
      </c>
      <c r="D19" s="2">
        <v>85189200</v>
      </c>
      <c r="E19" s="2">
        <v>20540950.000000004</v>
      </c>
      <c r="F19" s="2">
        <v>35995840.000000007</v>
      </c>
      <c r="G19" s="2">
        <v>96161730.000000015</v>
      </c>
      <c r="H19" s="2">
        <v>207172468.99999994</v>
      </c>
      <c r="I19" s="2">
        <v>107665980.00000001</v>
      </c>
      <c r="J19" s="2">
        <v>0</v>
      </c>
      <c r="K19" s="2"/>
      <c r="L19" s="1">
        <f t="shared" ref="L19" si="6">B19+D19+F19+H19+J19</f>
        <v>695280545</v>
      </c>
      <c r="M19" s="29">
        <f t="shared" ref="M19" si="7">C19+E19+G19+I19+K19</f>
        <v>1709783657.9999993</v>
      </c>
      <c r="N19" s="38">
        <f t="shared" ref="N19" si="8">L19+M19</f>
        <v>2405064202.999999</v>
      </c>
      <c r="P19" s="4" t="s">
        <v>16</v>
      </c>
      <c r="Q19" s="2">
        <v>73747</v>
      </c>
      <c r="R19" s="2">
        <v>220183</v>
      </c>
      <c r="S19" s="2">
        <v>14867</v>
      </c>
      <c r="T19" s="2">
        <v>1898</v>
      </c>
      <c r="U19" s="2">
        <v>5703</v>
      </c>
      <c r="V19" s="2">
        <v>10194</v>
      </c>
      <c r="W19" s="2">
        <v>50523</v>
      </c>
      <c r="X19" s="2">
        <v>14477</v>
      </c>
      <c r="Y19" s="2">
        <v>9702</v>
      </c>
      <c r="Z19" s="2">
        <v>0</v>
      </c>
      <c r="AA19" s="1">
        <f t="shared" ref="AA19" si="9">Q19+S19+U19+W19+Y19</f>
        <v>154542</v>
      </c>
      <c r="AB19" s="29">
        <f t="shared" ref="AB19" si="10">R19+T19+V19+X19+Z19</f>
        <v>246752</v>
      </c>
      <c r="AC19" s="30">
        <f t="shared" ref="AC19" si="11">AA19+AB19</f>
        <v>401294</v>
      </c>
      <c r="AE19" s="4" t="s">
        <v>16</v>
      </c>
      <c r="AF19" s="2">
        <f t="shared" si="5"/>
        <v>4975.4299971524279</v>
      </c>
      <c r="AG19" s="2">
        <f t="shared" si="0"/>
        <v>6746.2746806065834</v>
      </c>
      <c r="AH19" s="2">
        <f t="shared" si="0"/>
        <v>5730.0867693549471</v>
      </c>
      <c r="AI19" s="2">
        <f t="shared" si="0"/>
        <v>10822.418335089569</v>
      </c>
      <c r="AJ19" s="2">
        <f t="shared" si="0"/>
        <v>6311.737681921797</v>
      </c>
      <c r="AK19" s="2">
        <f t="shared" si="0"/>
        <v>9433.1695114773411</v>
      </c>
      <c r="AL19" s="2">
        <f t="shared" si="0"/>
        <v>4100.5575480474226</v>
      </c>
      <c r="AM19" s="2">
        <f t="shared" si="0"/>
        <v>7437.036678869933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4498.9746800222592</v>
      </c>
      <c r="AQ19" s="29">
        <f t="shared" ref="AQ19" si="13">IFERROR(M19/AB19, "N.A.")</f>
        <v>6929.1582560627648</v>
      </c>
      <c r="AR19" s="30">
        <f t="shared" ref="AR19" si="14">IFERROR(N19/AC19, "N.A.")</f>
        <v>5993.2722717010447</v>
      </c>
    </row>
    <row r="20" spans="1:44" ht="15" customHeight="1" thickBot="1" x14ac:dyDescent="0.3">
      <c r="A20" s="5" t="s">
        <v>0</v>
      </c>
      <c r="B20" s="63">
        <f>B19+C19</f>
        <v>1852338033.9999995</v>
      </c>
      <c r="C20" s="64"/>
      <c r="D20" s="63">
        <f>D19+E19</f>
        <v>105730150</v>
      </c>
      <c r="E20" s="64"/>
      <c r="F20" s="63">
        <f>F19+G19</f>
        <v>132157570.00000003</v>
      </c>
      <c r="G20" s="64"/>
      <c r="H20" s="63">
        <f>H19+I19</f>
        <v>314838448.99999994</v>
      </c>
      <c r="I20" s="64"/>
      <c r="J20" s="63">
        <f>J19+K19</f>
        <v>0</v>
      </c>
      <c r="K20" s="64"/>
      <c r="L20" s="63">
        <f>L19+M19</f>
        <v>2405064202.999999</v>
      </c>
      <c r="M20" s="67"/>
      <c r="N20" s="39">
        <f>B20+D20+F20+H20+J20</f>
        <v>2405064202.9999995</v>
      </c>
      <c r="P20" s="5" t="s">
        <v>0</v>
      </c>
      <c r="Q20" s="63">
        <f>Q19+R19</f>
        <v>293930</v>
      </c>
      <c r="R20" s="64"/>
      <c r="S20" s="63">
        <f>S19+T19</f>
        <v>16765</v>
      </c>
      <c r="T20" s="64"/>
      <c r="U20" s="63">
        <f>U19+V19</f>
        <v>15897</v>
      </c>
      <c r="V20" s="64"/>
      <c r="W20" s="63">
        <f>W19+X19</f>
        <v>65000</v>
      </c>
      <c r="X20" s="64"/>
      <c r="Y20" s="63">
        <f>Y19+Z19</f>
        <v>9702</v>
      </c>
      <c r="Z20" s="64"/>
      <c r="AA20" s="63">
        <f>AA19+AB19</f>
        <v>401294</v>
      </c>
      <c r="AB20" s="64"/>
      <c r="AC20" s="40">
        <f>Q20+S20+U20+W20+Y20</f>
        <v>401294</v>
      </c>
      <c r="AE20" s="5" t="s">
        <v>0</v>
      </c>
      <c r="AF20" s="65">
        <f>IFERROR(B20/Q20,"N.A.")</f>
        <v>6301.9699724424163</v>
      </c>
      <c r="AG20" s="66"/>
      <c r="AH20" s="65">
        <f>IFERROR(D20/S20,"N.A.")</f>
        <v>6306.6000596480762</v>
      </c>
      <c r="AI20" s="66"/>
      <c r="AJ20" s="65">
        <f>IFERROR(F20/U20,"N.A.")</f>
        <v>8313.3654148581518</v>
      </c>
      <c r="AK20" s="66"/>
      <c r="AL20" s="65">
        <f>IFERROR(H20/W20,"N.A.")</f>
        <v>4843.6684461538453</v>
      </c>
      <c r="AM20" s="66"/>
      <c r="AN20" s="65">
        <f>IFERROR(J20/Y20,"N.A.")</f>
        <v>0</v>
      </c>
      <c r="AO20" s="66"/>
      <c r="AP20" s="65">
        <f>IFERROR(L20/AA20,"N.A.")</f>
        <v>5993.2722717010447</v>
      </c>
      <c r="AQ20" s="66"/>
      <c r="AR20" s="32">
        <f>IFERROR(N20/AC20, "N.A.")</f>
        <v>5993.2722717010456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98838639.99999997</v>
      </c>
      <c r="C27" s="2"/>
      <c r="D27" s="2">
        <v>22836290</v>
      </c>
      <c r="E27" s="2"/>
      <c r="F27" s="2">
        <v>25522370</v>
      </c>
      <c r="G27" s="2"/>
      <c r="H27" s="2">
        <v>124831870.00000001</v>
      </c>
      <c r="I27" s="2"/>
      <c r="J27" s="2">
        <v>0</v>
      </c>
      <c r="K27" s="2"/>
      <c r="L27" s="1">
        <f>B27+D27+F27+H27+J27</f>
        <v>272029170</v>
      </c>
      <c r="M27" s="29">
        <f>C27+E27+G27+I27+K27</f>
        <v>0</v>
      </c>
      <c r="N27" s="30">
        <f>L27+M27</f>
        <v>272029170</v>
      </c>
      <c r="P27" s="3" t="s">
        <v>12</v>
      </c>
      <c r="Q27" s="2">
        <v>15793</v>
      </c>
      <c r="R27" s="2">
        <v>0</v>
      </c>
      <c r="S27" s="2">
        <v>3972</v>
      </c>
      <c r="T27" s="2">
        <v>0</v>
      </c>
      <c r="U27" s="2">
        <v>4210</v>
      </c>
      <c r="V27" s="2">
        <v>0</v>
      </c>
      <c r="W27" s="2">
        <v>26237</v>
      </c>
      <c r="X27" s="2">
        <v>0</v>
      </c>
      <c r="Y27" s="2">
        <v>2129</v>
      </c>
      <c r="Z27" s="2">
        <v>0</v>
      </c>
      <c r="AA27" s="1">
        <f>Q27+S27+U27+W27+Y27</f>
        <v>52341</v>
      </c>
      <c r="AB27" s="29">
        <f>R27+T27+V27+X27+Z27</f>
        <v>0</v>
      </c>
      <c r="AC27" s="30">
        <f>AA27+AB27</f>
        <v>52341</v>
      </c>
      <c r="AE27" s="3" t="s">
        <v>12</v>
      </c>
      <c r="AF27" s="2">
        <f>IFERROR(B27/Q27, "N.A.")</f>
        <v>6258.3828278351148</v>
      </c>
      <c r="AG27" s="2" t="str">
        <f t="shared" ref="AG27:AR31" si="15">IFERROR(C27/R27, "N.A.")</f>
        <v>N.A.</v>
      </c>
      <c r="AH27" s="2">
        <f t="shared" si="15"/>
        <v>5749.317724068479</v>
      </c>
      <c r="AI27" s="2" t="str">
        <f t="shared" si="15"/>
        <v>N.A.</v>
      </c>
      <c r="AJ27" s="2">
        <f t="shared" si="15"/>
        <v>6062.3206650831353</v>
      </c>
      <c r="AK27" s="2" t="str">
        <f t="shared" si="15"/>
        <v>N.A.</v>
      </c>
      <c r="AL27" s="2">
        <f t="shared" si="15"/>
        <v>4757.8560811068346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31">
        <f t="shared" si="15"/>
        <v>5197.248237519344</v>
      </c>
      <c r="AQ27" s="29" t="str">
        <f t="shared" si="15"/>
        <v>N.A.</v>
      </c>
      <c r="AR27" s="30">
        <f t="shared" si="15"/>
        <v>5197.248237519344</v>
      </c>
    </row>
    <row r="28" spans="1:44" ht="15" customHeight="1" thickBot="1" x14ac:dyDescent="0.3">
      <c r="A28" s="3" t="s">
        <v>13</v>
      </c>
      <c r="B28" s="2">
        <v>9414120.0000000019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9414120.0000000019</v>
      </c>
      <c r="M28" s="29">
        <f t="shared" si="16"/>
        <v>0</v>
      </c>
      <c r="N28" s="30">
        <f t="shared" ref="N28:N30" si="17">L28+M28</f>
        <v>9414120.0000000019</v>
      </c>
      <c r="P28" s="3" t="s">
        <v>13</v>
      </c>
      <c r="Q28" s="2">
        <v>2480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2480</v>
      </c>
      <c r="AB28" s="29">
        <f t="shared" si="18"/>
        <v>0</v>
      </c>
      <c r="AC28" s="30">
        <f t="shared" ref="AC28:AC30" si="19">AA28+AB28</f>
        <v>2480</v>
      </c>
      <c r="AE28" s="3" t="s">
        <v>13</v>
      </c>
      <c r="AF28" s="2">
        <f t="shared" ref="AF28:AF31" si="20">IFERROR(B28/Q28, "N.A.")</f>
        <v>3796.016129032259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>
        <f t="shared" si="15"/>
        <v>3796.016129032259</v>
      </c>
      <c r="AQ28" s="29" t="str">
        <f t="shared" si="15"/>
        <v>N.A.</v>
      </c>
      <c r="AR28" s="30">
        <f t="shared" si="15"/>
        <v>3796.016129032259</v>
      </c>
    </row>
    <row r="29" spans="1:44" ht="15" customHeight="1" thickBot="1" x14ac:dyDescent="0.3">
      <c r="A29" s="3" t="s">
        <v>14</v>
      </c>
      <c r="B29" s="2">
        <v>164957196</v>
      </c>
      <c r="C29" s="2">
        <v>980099416.99999988</v>
      </c>
      <c r="D29" s="2">
        <v>39765490</v>
      </c>
      <c r="E29" s="2">
        <v>12122050</v>
      </c>
      <c r="F29" s="2"/>
      <c r="G29" s="2">
        <v>66831250.000000015</v>
      </c>
      <c r="H29" s="2"/>
      <c r="I29" s="2">
        <v>80688780</v>
      </c>
      <c r="J29" s="2">
        <v>0</v>
      </c>
      <c r="K29" s="2"/>
      <c r="L29" s="1">
        <f t="shared" si="16"/>
        <v>204722686</v>
      </c>
      <c r="M29" s="29">
        <f t="shared" si="16"/>
        <v>1139741497</v>
      </c>
      <c r="N29" s="30">
        <f t="shared" si="17"/>
        <v>1344464183</v>
      </c>
      <c r="P29" s="3" t="s">
        <v>14</v>
      </c>
      <c r="Q29" s="2">
        <v>28668</v>
      </c>
      <c r="R29" s="2">
        <v>139328</v>
      </c>
      <c r="S29" s="2">
        <v>6221</v>
      </c>
      <c r="T29" s="2">
        <v>1138</v>
      </c>
      <c r="U29" s="2">
        <v>0</v>
      </c>
      <c r="V29" s="2">
        <v>6900</v>
      </c>
      <c r="W29" s="2">
        <v>0</v>
      </c>
      <c r="X29" s="2">
        <v>8988</v>
      </c>
      <c r="Y29" s="2">
        <v>1492</v>
      </c>
      <c r="Z29" s="2">
        <v>0</v>
      </c>
      <c r="AA29" s="1">
        <f t="shared" si="18"/>
        <v>36381</v>
      </c>
      <c r="AB29" s="29">
        <f t="shared" si="18"/>
        <v>156354</v>
      </c>
      <c r="AC29" s="30">
        <f t="shared" si="19"/>
        <v>192735</v>
      </c>
      <c r="AE29" s="3" t="s">
        <v>14</v>
      </c>
      <c r="AF29" s="2">
        <f t="shared" si="20"/>
        <v>5754.0531603181244</v>
      </c>
      <c r="AG29" s="2">
        <f t="shared" si="15"/>
        <v>7034.4756043293519</v>
      </c>
      <c r="AH29" s="2">
        <f t="shared" si="15"/>
        <v>6392.1379199485609</v>
      </c>
      <c r="AI29" s="2">
        <f t="shared" si="15"/>
        <v>10652.065026362039</v>
      </c>
      <c r="AJ29" s="2" t="str">
        <f t="shared" si="15"/>
        <v>N.A.</v>
      </c>
      <c r="AK29" s="2">
        <f t="shared" si="15"/>
        <v>9685.6884057971038</v>
      </c>
      <c r="AL29" s="2" t="str">
        <f t="shared" si="15"/>
        <v>N.A.</v>
      </c>
      <c r="AM29" s="2">
        <f t="shared" si="15"/>
        <v>8977.3898531375162</v>
      </c>
      <c r="AN29" s="2">
        <f t="shared" si="15"/>
        <v>0</v>
      </c>
      <c r="AO29" s="2" t="str">
        <f t="shared" si="15"/>
        <v>N.A.</v>
      </c>
      <c r="AP29" s="31">
        <f t="shared" si="15"/>
        <v>5627.1868832632417</v>
      </c>
      <c r="AQ29" s="29">
        <f t="shared" si="15"/>
        <v>7289.493693797408</v>
      </c>
      <c r="AR29" s="30">
        <f t="shared" si="15"/>
        <v>6975.7137157236621</v>
      </c>
    </row>
    <row r="30" spans="1:44" ht="15" customHeight="1" thickBot="1" x14ac:dyDescent="0.3">
      <c r="A30" s="3" t="s">
        <v>15</v>
      </c>
      <c r="B30" s="2">
        <v>949440</v>
      </c>
      <c r="C30" s="2"/>
      <c r="D30" s="2">
        <v>598560</v>
      </c>
      <c r="E30" s="2"/>
      <c r="F30" s="2"/>
      <c r="G30" s="2"/>
      <c r="H30" s="2"/>
      <c r="I30" s="2"/>
      <c r="J30" s="2"/>
      <c r="K30" s="2"/>
      <c r="L30" s="1">
        <f t="shared" si="16"/>
        <v>1548000</v>
      </c>
      <c r="M30" s="29">
        <f t="shared" si="16"/>
        <v>0</v>
      </c>
      <c r="N30" s="30">
        <f t="shared" si="17"/>
        <v>1548000</v>
      </c>
      <c r="P30" s="3" t="s">
        <v>15</v>
      </c>
      <c r="Q30" s="2">
        <v>184</v>
      </c>
      <c r="R30" s="2">
        <v>0</v>
      </c>
      <c r="S30" s="2">
        <v>116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300</v>
      </c>
      <c r="AB30" s="29">
        <f t="shared" si="18"/>
        <v>0</v>
      </c>
      <c r="AC30" s="38">
        <f t="shared" si="19"/>
        <v>300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>
        <f t="shared" si="15"/>
        <v>5160</v>
      </c>
      <c r="AQ30" s="29" t="str">
        <f t="shared" si="15"/>
        <v>N.A.</v>
      </c>
      <c r="AR30" s="30">
        <f t="shared" si="15"/>
        <v>5160</v>
      </c>
    </row>
    <row r="31" spans="1:44" ht="15" customHeight="1" thickBot="1" x14ac:dyDescent="0.3">
      <c r="A31" s="4" t="s">
        <v>16</v>
      </c>
      <c r="B31" s="2">
        <v>274159395.99999982</v>
      </c>
      <c r="C31" s="2">
        <v>980099416.99999988</v>
      </c>
      <c r="D31" s="2">
        <v>63200339.999999985</v>
      </c>
      <c r="E31" s="2">
        <v>12122050</v>
      </c>
      <c r="F31" s="2">
        <v>25522370</v>
      </c>
      <c r="G31" s="2">
        <v>66831250.000000015</v>
      </c>
      <c r="H31" s="2">
        <v>124831870.00000001</v>
      </c>
      <c r="I31" s="2">
        <v>80688780</v>
      </c>
      <c r="J31" s="2">
        <v>0</v>
      </c>
      <c r="K31" s="2"/>
      <c r="L31" s="1">
        <f t="shared" ref="L31" si="21">B31+D31+F31+H31+J31</f>
        <v>487713975.99999982</v>
      </c>
      <c r="M31" s="29">
        <f t="shared" ref="M31" si="22">C31+E31+G31+I31+K31</f>
        <v>1139741497</v>
      </c>
      <c r="N31" s="38">
        <f t="shared" ref="N31" si="23">L31+M31</f>
        <v>1627455472.9999998</v>
      </c>
      <c r="P31" s="4" t="s">
        <v>16</v>
      </c>
      <c r="Q31" s="2">
        <v>47125</v>
      </c>
      <c r="R31" s="2">
        <v>139328</v>
      </c>
      <c r="S31" s="2">
        <v>10309</v>
      </c>
      <c r="T31" s="2">
        <v>1138</v>
      </c>
      <c r="U31" s="2">
        <v>4210</v>
      </c>
      <c r="V31" s="2">
        <v>6900</v>
      </c>
      <c r="W31" s="2">
        <v>26237</v>
      </c>
      <c r="X31" s="2">
        <v>8988</v>
      </c>
      <c r="Y31" s="2">
        <v>3621</v>
      </c>
      <c r="Z31" s="2">
        <v>0</v>
      </c>
      <c r="AA31" s="1">
        <f t="shared" ref="AA31" si="24">Q31+S31+U31+W31+Y31</f>
        <v>91502</v>
      </c>
      <c r="AB31" s="29">
        <f t="shared" ref="AB31" si="25">R31+T31+V31+X31+Z31</f>
        <v>156354</v>
      </c>
      <c r="AC31" s="30">
        <f t="shared" ref="AC31" si="26">AA31+AB31</f>
        <v>247856</v>
      </c>
      <c r="AE31" s="4" t="s">
        <v>16</v>
      </c>
      <c r="AF31" s="2">
        <f t="shared" si="20"/>
        <v>5817.7060159151151</v>
      </c>
      <c r="AG31" s="2">
        <f t="shared" si="15"/>
        <v>7034.4756043293519</v>
      </c>
      <c r="AH31" s="2">
        <f t="shared" si="15"/>
        <v>6130.5985061596648</v>
      </c>
      <c r="AI31" s="2">
        <f t="shared" si="15"/>
        <v>10652.065026362039</v>
      </c>
      <c r="AJ31" s="2">
        <f t="shared" si="15"/>
        <v>6062.3206650831353</v>
      </c>
      <c r="AK31" s="2">
        <f t="shared" si="15"/>
        <v>9685.6884057971038</v>
      </c>
      <c r="AL31" s="2">
        <f t="shared" si="15"/>
        <v>4757.8560811068346</v>
      </c>
      <c r="AM31" s="2">
        <f t="shared" si="15"/>
        <v>8977.3898531375162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5330.0908832593805</v>
      </c>
      <c r="AQ31" s="29">
        <f t="shared" ref="AQ31" si="28">IFERROR(M31/AB31, "N.A.")</f>
        <v>7289.493693797408</v>
      </c>
      <c r="AR31" s="30">
        <f t="shared" ref="AR31" si="29">IFERROR(N31/AC31, "N.A.")</f>
        <v>6566.1330490284672</v>
      </c>
    </row>
    <row r="32" spans="1:44" ht="15" customHeight="1" thickBot="1" x14ac:dyDescent="0.3">
      <c r="A32" s="5" t="s">
        <v>0</v>
      </c>
      <c r="B32" s="63">
        <f>B31+C31</f>
        <v>1254258812.9999998</v>
      </c>
      <c r="C32" s="64"/>
      <c r="D32" s="63">
        <f>D31+E31</f>
        <v>75322389.999999985</v>
      </c>
      <c r="E32" s="64"/>
      <c r="F32" s="63">
        <f>F31+G31</f>
        <v>92353620.000000015</v>
      </c>
      <c r="G32" s="64"/>
      <c r="H32" s="63">
        <f>H31+I31</f>
        <v>205520650</v>
      </c>
      <c r="I32" s="64"/>
      <c r="J32" s="63">
        <f>J31+K31</f>
        <v>0</v>
      </c>
      <c r="K32" s="64"/>
      <c r="L32" s="63">
        <f>L31+M31</f>
        <v>1627455472.9999998</v>
      </c>
      <c r="M32" s="67"/>
      <c r="N32" s="39">
        <f>B32+D32+F32+H32+J32</f>
        <v>1627455472.9999998</v>
      </c>
      <c r="P32" s="5" t="s">
        <v>0</v>
      </c>
      <c r="Q32" s="63">
        <f>Q31+R31</f>
        <v>186453</v>
      </c>
      <c r="R32" s="64"/>
      <c r="S32" s="63">
        <f>S31+T31</f>
        <v>11447</v>
      </c>
      <c r="T32" s="64"/>
      <c r="U32" s="63">
        <f>U31+V31</f>
        <v>11110</v>
      </c>
      <c r="V32" s="64"/>
      <c r="W32" s="63">
        <f>W31+X31</f>
        <v>35225</v>
      </c>
      <c r="X32" s="64"/>
      <c r="Y32" s="63">
        <f>Y31+Z31</f>
        <v>3621</v>
      </c>
      <c r="Z32" s="64"/>
      <c r="AA32" s="63">
        <f>AA31+AB31</f>
        <v>247856</v>
      </c>
      <c r="AB32" s="64"/>
      <c r="AC32" s="40">
        <f>Q32+S32+U32+W32+Y32</f>
        <v>247856</v>
      </c>
      <c r="AE32" s="5" t="s">
        <v>0</v>
      </c>
      <c r="AF32" s="65">
        <f>IFERROR(B32/Q32,"N.A.")</f>
        <v>6726.94358900098</v>
      </c>
      <c r="AG32" s="66"/>
      <c r="AH32" s="65">
        <f>IFERROR(D32/S32,"N.A.")</f>
        <v>6580.0987158207381</v>
      </c>
      <c r="AI32" s="66"/>
      <c r="AJ32" s="65">
        <f>IFERROR(F32/U32,"N.A.")</f>
        <v>8312.6570657065713</v>
      </c>
      <c r="AK32" s="66"/>
      <c r="AL32" s="65">
        <f>IFERROR(H32/W32,"N.A.")</f>
        <v>5834.5110007097228</v>
      </c>
      <c r="AM32" s="66"/>
      <c r="AN32" s="65">
        <f>IFERROR(J32/Y32,"N.A.")</f>
        <v>0</v>
      </c>
      <c r="AO32" s="66"/>
      <c r="AP32" s="65">
        <f>IFERROR(L32/AA32,"N.A.")</f>
        <v>6566.1330490284672</v>
      </c>
      <c r="AQ32" s="66"/>
      <c r="AR32" s="32">
        <f>IFERROR(N32/AC32, "N.A.")</f>
        <v>6566.1330490284672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12289409.999999996</v>
      </c>
      <c r="C39" s="2"/>
      <c r="D39" s="2">
        <v>5743080</v>
      </c>
      <c r="E39" s="2"/>
      <c r="F39" s="2">
        <v>10473469.999999998</v>
      </c>
      <c r="G39" s="2"/>
      <c r="H39" s="2">
        <v>82340598.99999997</v>
      </c>
      <c r="I39" s="2"/>
      <c r="J39" s="2">
        <v>0</v>
      </c>
      <c r="K39" s="2"/>
      <c r="L39" s="1">
        <f>B39+D39+F39+H39+J39</f>
        <v>110846558.99999997</v>
      </c>
      <c r="M39" s="29">
        <f>C39+E39+G39+I39+K39</f>
        <v>0</v>
      </c>
      <c r="N39" s="30">
        <f>L39+M39</f>
        <v>110846558.99999997</v>
      </c>
      <c r="P39" s="3" t="s">
        <v>12</v>
      </c>
      <c r="Q39" s="2">
        <v>3724</v>
      </c>
      <c r="R39" s="2">
        <v>0</v>
      </c>
      <c r="S39" s="2">
        <v>917</v>
      </c>
      <c r="T39" s="2">
        <v>0</v>
      </c>
      <c r="U39" s="2">
        <v>1493</v>
      </c>
      <c r="V39" s="2">
        <v>0</v>
      </c>
      <c r="W39" s="2">
        <v>24286</v>
      </c>
      <c r="X39" s="2">
        <v>0</v>
      </c>
      <c r="Y39" s="2">
        <v>3575</v>
      </c>
      <c r="Z39" s="2">
        <v>0</v>
      </c>
      <c r="AA39" s="1">
        <f>Q39+S39+U39+W39+Y39</f>
        <v>33995</v>
      </c>
      <c r="AB39" s="29">
        <f>R39+T39+V39+X39+Z39</f>
        <v>0</v>
      </c>
      <c r="AC39" s="30">
        <f>AA39+AB39</f>
        <v>33995</v>
      </c>
      <c r="AE39" s="3" t="s">
        <v>12</v>
      </c>
      <c r="AF39" s="2">
        <f>IFERROR(B39/Q39, "N.A.")</f>
        <v>3300.0563909774428</v>
      </c>
      <c r="AG39" s="2" t="str">
        <f t="shared" ref="AG39:AR43" si="30">IFERROR(C39/R39, "N.A.")</f>
        <v>N.A.</v>
      </c>
      <c r="AH39" s="2">
        <f t="shared" si="30"/>
        <v>6262.9007633587789</v>
      </c>
      <c r="AI39" s="2" t="str">
        <f t="shared" si="30"/>
        <v>N.A.</v>
      </c>
      <c r="AJ39" s="2">
        <f t="shared" si="30"/>
        <v>7015.0502344273264</v>
      </c>
      <c r="AK39" s="2" t="str">
        <f t="shared" si="30"/>
        <v>N.A.</v>
      </c>
      <c r="AL39" s="2">
        <f t="shared" si="30"/>
        <v>3390.455365230996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3260.6724224150603</v>
      </c>
      <c r="AQ39" s="29" t="str">
        <f t="shared" si="30"/>
        <v>N.A.</v>
      </c>
      <c r="AR39" s="30">
        <f t="shared" si="30"/>
        <v>3260.6724224150603</v>
      </c>
    </row>
    <row r="40" spans="1:44" ht="15" customHeight="1" thickBot="1" x14ac:dyDescent="0.3">
      <c r="A40" s="3" t="s">
        <v>13</v>
      </c>
      <c r="B40" s="2">
        <v>43302785.000000007</v>
      </c>
      <c r="C40" s="2">
        <v>3988600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43302785.000000007</v>
      </c>
      <c r="M40" s="29">
        <f t="shared" si="31"/>
        <v>3988600</v>
      </c>
      <c r="N40" s="30">
        <f t="shared" ref="N40:N42" si="32">L40+M40</f>
        <v>47291385.000000007</v>
      </c>
      <c r="P40" s="3" t="s">
        <v>13</v>
      </c>
      <c r="Q40" s="2">
        <v>10820</v>
      </c>
      <c r="R40" s="2">
        <v>704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10820</v>
      </c>
      <c r="AB40" s="29">
        <f t="shared" si="33"/>
        <v>704</v>
      </c>
      <c r="AC40" s="30">
        <f t="shared" ref="AC40:AC42" si="34">AA40+AB40</f>
        <v>11524</v>
      </c>
      <c r="AE40" s="3" t="s">
        <v>13</v>
      </c>
      <c r="AF40" s="2">
        <f t="shared" ref="AF40:AF43" si="35">IFERROR(B40/Q40, "N.A.")</f>
        <v>4002.1058225508323</v>
      </c>
      <c r="AG40" s="2">
        <f t="shared" si="30"/>
        <v>5665.625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4002.1058225508323</v>
      </c>
      <c r="AQ40" s="29">
        <f t="shared" si="30"/>
        <v>5665.625</v>
      </c>
      <c r="AR40" s="30">
        <f t="shared" si="30"/>
        <v>4103.7300416522048</v>
      </c>
    </row>
    <row r="41" spans="1:44" ht="15" customHeight="1" thickBot="1" x14ac:dyDescent="0.3">
      <c r="A41" s="3" t="s">
        <v>14</v>
      </c>
      <c r="B41" s="2">
        <v>37171445.000000007</v>
      </c>
      <c r="C41" s="2">
        <v>501326981.00000024</v>
      </c>
      <c r="D41" s="2">
        <v>16245780</v>
      </c>
      <c r="E41" s="2">
        <v>8418899.9999999981</v>
      </c>
      <c r="F41" s="2"/>
      <c r="G41" s="2">
        <v>29330480.000000004</v>
      </c>
      <c r="H41" s="2"/>
      <c r="I41" s="2">
        <v>26977200</v>
      </c>
      <c r="J41" s="2">
        <v>0</v>
      </c>
      <c r="K41" s="2"/>
      <c r="L41" s="1">
        <f t="shared" si="31"/>
        <v>53417225.000000007</v>
      </c>
      <c r="M41" s="29">
        <f t="shared" si="31"/>
        <v>566053561.00000024</v>
      </c>
      <c r="N41" s="30">
        <f t="shared" si="32"/>
        <v>619470786.00000024</v>
      </c>
      <c r="P41" s="3" t="s">
        <v>14</v>
      </c>
      <c r="Q41" s="2">
        <v>12078</v>
      </c>
      <c r="R41" s="2">
        <v>80151</v>
      </c>
      <c r="S41" s="2">
        <v>3641</v>
      </c>
      <c r="T41" s="2">
        <v>760</v>
      </c>
      <c r="U41" s="2">
        <v>0</v>
      </c>
      <c r="V41" s="2">
        <v>3294</v>
      </c>
      <c r="W41" s="2">
        <v>0</v>
      </c>
      <c r="X41" s="2">
        <v>5489</v>
      </c>
      <c r="Y41" s="2">
        <v>2506</v>
      </c>
      <c r="Z41" s="2">
        <v>0</v>
      </c>
      <c r="AA41" s="1">
        <f t="shared" si="33"/>
        <v>18225</v>
      </c>
      <c r="AB41" s="29">
        <f t="shared" si="33"/>
        <v>89694</v>
      </c>
      <c r="AC41" s="30">
        <f t="shared" si="34"/>
        <v>107919</v>
      </c>
      <c r="AE41" s="3" t="s">
        <v>14</v>
      </c>
      <c r="AF41" s="2">
        <f t="shared" si="35"/>
        <v>3077.615913230668</v>
      </c>
      <c r="AG41" s="2">
        <f t="shared" si="30"/>
        <v>6254.781362677948</v>
      </c>
      <c r="AH41" s="2">
        <f t="shared" si="30"/>
        <v>4461.9005767646249</v>
      </c>
      <c r="AI41" s="2">
        <f t="shared" si="30"/>
        <v>11077.499999999998</v>
      </c>
      <c r="AJ41" s="2" t="str">
        <f t="shared" si="30"/>
        <v>N.A.</v>
      </c>
      <c r="AK41" s="2">
        <f t="shared" si="30"/>
        <v>8904.2137219186407</v>
      </c>
      <c r="AL41" s="2" t="str">
        <f t="shared" si="30"/>
        <v>N.A.</v>
      </c>
      <c r="AM41" s="2">
        <f t="shared" si="30"/>
        <v>4914.7750045545636</v>
      </c>
      <c r="AN41" s="2">
        <f t="shared" si="30"/>
        <v>0</v>
      </c>
      <c r="AO41" s="2" t="str">
        <f t="shared" si="30"/>
        <v>N.A.</v>
      </c>
      <c r="AP41" s="31">
        <f t="shared" si="30"/>
        <v>2930.9862825788755</v>
      </c>
      <c r="AQ41" s="29">
        <f t="shared" si="30"/>
        <v>6310.941211229293</v>
      </c>
      <c r="AR41" s="30">
        <f t="shared" si="30"/>
        <v>5740.1457204014141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>
        <v>92763640.000000015</v>
      </c>
      <c r="C43" s="2">
        <v>505315581</v>
      </c>
      <c r="D43" s="2">
        <v>21988860</v>
      </c>
      <c r="E43" s="2">
        <v>8418899.9999999981</v>
      </c>
      <c r="F43" s="2">
        <v>10473469.999999998</v>
      </c>
      <c r="G43" s="2">
        <v>29330480.000000004</v>
      </c>
      <c r="H43" s="2">
        <v>82340598.99999997</v>
      </c>
      <c r="I43" s="2">
        <v>26977200</v>
      </c>
      <c r="J43" s="2">
        <v>0</v>
      </c>
      <c r="K43" s="2"/>
      <c r="L43" s="1">
        <f t="shared" ref="L43" si="36">B43+D43+F43+H43+J43</f>
        <v>207566569</v>
      </c>
      <c r="M43" s="29">
        <f t="shared" ref="M43" si="37">C43+E43+G43+I43+K43</f>
        <v>570042161</v>
      </c>
      <c r="N43" s="38">
        <f t="shared" ref="N43" si="38">L43+M43</f>
        <v>777608730</v>
      </c>
      <c r="P43" s="4" t="s">
        <v>16</v>
      </c>
      <c r="Q43" s="2">
        <v>26622</v>
      </c>
      <c r="R43" s="2">
        <v>80855</v>
      </c>
      <c r="S43" s="2">
        <v>4558</v>
      </c>
      <c r="T43" s="2">
        <v>760</v>
      </c>
      <c r="U43" s="2">
        <v>1493</v>
      </c>
      <c r="V43" s="2">
        <v>3294</v>
      </c>
      <c r="W43" s="2">
        <v>24286</v>
      </c>
      <c r="X43" s="2">
        <v>5489</v>
      </c>
      <c r="Y43" s="2">
        <v>6081</v>
      </c>
      <c r="Z43" s="2">
        <v>0</v>
      </c>
      <c r="AA43" s="1">
        <f t="shared" ref="AA43" si="39">Q43+S43+U43+W43+Y43</f>
        <v>63040</v>
      </c>
      <c r="AB43" s="29">
        <f t="shared" ref="AB43" si="40">R43+T43+V43+X43+Z43</f>
        <v>90398</v>
      </c>
      <c r="AC43" s="38">
        <f t="shared" ref="AC43" si="41">AA43+AB43</f>
        <v>153438</v>
      </c>
      <c r="AE43" s="4" t="s">
        <v>16</v>
      </c>
      <c r="AF43" s="2">
        <f t="shared" si="35"/>
        <v>3484.4729922620395</v>
      </c>
      <c r="AG43" s="2">
        <f t="shared" si="30"/>
        <v>6249.6516109084159</v>
      </c>
      <c r="AH43" s="2">
        <f t="shared" si="30"/>
        <v>4824.2343132953047</v>
      </c>
      <c r="AI43" s="2">
        <f t="shared" si="30"/>
        <v>11077.499999999998</v>
      </c>
      <c r="AJ43" s="2">
        <f t="shared" si="30"/>
        <v>7015.0502344273264</v>
      </c>
      <c r="AK43" s="2">
        <f t="shared" si="30"/>
        <v>8904.2137219186407</v>
      </c>
      <c r="AL43" s="2">
        <f t="shared" si="30"/>
        <v>3390.455365230996</v>
      </c>
      <c r="AM43" s="2">
        <f t="shared" si="30"/>
        <v>4914.7750045545636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3292.6168940355328</v>
      </c>
      <c r="AQ43" s="29">
        <f t="shared" ref="AQ43" si="43">IFERROR(M43/AB43, "N.A.")</f>
        <v>6305.9156286643511</v>
      </c>
      <c r="AR43" s="30">
        <f t="shared" ref="AR43" si="44">IFERROR(N43/AC43, "N.A.")</f>
        <v>5067.9018887107495</v>
      </c>
    </row>
    <row r="44" spans="1:44" ht="15" customHeight="1" thickBot="1" x14ac:dyDescent="0.3">
      <c r="A44" s="5" t="s">
        <v>0</v>
      </c>
      <c r="B44" s="63">
        <f>B43+C43</f>
        <v>598079221</v>
      </c>
      <c r="C44" s="64"/>
      <c r="D44" s="63">
        <f>D43+E43</f>
        <v>30407760</v>
      </c>
      <c r="E44" s="64"/>
      <c r="F44" s="63">
        <f>F43+G43</f>
        <v>39803950</v>
      </c>
      <c r="G44" s="64"/>
      <c r="H44" s="63">
        <f>H43+I43</f>
        <v>109317798.99999997</v>
      </c>
      <c r="I44" s="64"/>
      <c r="J44" s="63">
        <f>J43+K43</f>
        <v>0</v>
      </c>
      <c r="K44" s="64"/>
      <c r="L44" s="63">
        <f>L43+M43</f>
        <v>777608730</v>
      </c>
      <c r="M44" s="67"/>
      <c r="N44" s="39">
        <f>B44+D44+F44+H44+J44</f>
        <v>777608730</v>
      </c>
      <c r="P44" s="5" t="s">
        <v>0</v>
      </c>
      <c r="Q44" s="63">
        <f>Q43+R43</f>
        <v>107477</v>
      </c>
      <c r="R44" s="64"/>
      <c r="S44" s="63">
        <f>S43+T43</f>
        <v>5318</v>
      </c>
      <c r="T44" s="64"/>
      <c r="U44" s="63">
        <f>U43+V43</f>
        <v>4787</v>
      </c>
      <c r="V44" s="64"/>
      <c r="W44" s="63">
        <f>W43+X43</f>
        <v>29775</v>
      </c>
      <c r="X44" s="64"/>
      <c r="Y44" s="63">
        <f>Y43+Z43</f>
        <v>6081</v>
      </c>
      <c r="Z44" s="64"/>
      <c r="AA44" s="63">
        <f>AA43+AB43</f>
        <v>153438</v>
      </c>
      <c r="AB44" s="67"/>
      <c r="AC44" s="39">
        <f>Q44+S44+U44+W44+Y44</f>
        <v>153438</v>
      </c>
      <c r="AE44" s="5" t="s">
        <v>0</v>
      </c>
      <c r="AF44" s="65">
        <f>IFERROR(B44/Q44,"N.A.")</f>
        <v>5564.7182280860088</v>
      </c>
      <c r="AG44" s="66"/>
      <c r="AH44" s="65">
        <f>IFERROR(D44/S44,"N.A.")</f>
        <v>5717.8939450921398</v>
      </c>
      <c r="AI44" s="66"/>
      <c r="AJ44" s="65">
        <f>IFERROR(F44/U44,"N.A.")</f>
        <v>8315.0094004595776</v>
      </c>
      <c r="AK44" s="66"/>
      <c r="AL44" s="65">
        <f>IFERROR(H44/W44,"N.A.")</f>
        <v>3671.4626028547427</v>
      </c>
      <c r="AM44" s="66"/>
      <c r="AN44" s="65">
        <f>IFERROR(J44/Y44,"N.A.")</f>
        <v>0</v>
      </c>
      <c r="AO44" s="66"/>
      <c r="AP44" s="65">
        <f>IFERROR(L44/AA44,"N.A.")</f>
        <v>5067.9018887107495</v>
      </c>
      <c r="AQ44" s="66"/>
      <c r="AR44" s="32">
        <f>IFERROR(N44/AC44, "N.A.")</f>
        <v>5067.9018887107495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5420580</v>
      </c>
      <c r="C15" s="2"/>
      <c r="D15" s="2">
        <v>1242270</v>
      </c>
      <c r="E15" s="2"/>
      <c r="F15" s="2">
        <v>5137199.9999999991</v>
      </c>
      <c r="G15" s="2"/>
      <c r="H15" s="2">
        <v>14154308.999999998</v>
      </c>
      <c r="I15" s="2"/>
      <c r="J15" s="2">
        <v>0</v>
      </c>
      <c r="K15" s="2"/>
      <c r="L15" s="1">
        <f>B15+D15+F15+H15+J15</f>
        <v>25954359</v>
      </c>
      <c r="M15" s="29">
        <f>C15+E15+G15+I15+K15</f>
        <v>0</v>
      </c>
      <c r="N15" s="30">
        <f>L15+M15</f>
        <v>25954359</v>
      </c>
      <c r="P15" s="3" t="s">
        <v>12</v>
      </c>
      <c r="Q15" s="2">
        <v>1179</v>
      </c>
      <c r="R15" s="2">
        <v>0</v>
      </c>
      <c r="S15" s="2">
        <v>351</v>
      </c>
      <c r="T15" s="2">
        <v>0</v>
      </c>
      <c r="U15" s="2">
        <v>1134</v>
      </c>
      <c r="V15" s="2">
        <v>0</v>
      </c>
      <c r="W15" s="2">
        <v>5531</v>
      </c>
      <c r="X15" s="2">
        <v>0</v>
      </c>
      <c r="Y15" s="2">
        <v>162</v>
      </c>
      <c r="Z15" s="2">
        <v>0</v>
      </c>
      <c r="AA15" s="1">
        <f>Q15+S15+U15+W15+Y15</f>
        <v>8357</v>
      </c>
      <c r="AB15" s="29">
        <f>R15+T15+V15+X15+Z15</f>
        <v>0</v>
      </c>
      <c r="AC15" s="30">
        <f>AA15+AB15</f>
        <v>8357</v>
      </c>
      <c r="AE15" s="3" t="s">
        <v>12</v>
      </c>
      <c r="AF15" s="2">
        <f>IFERROR(B15/Q15, "N.A.")</f>
        <v>4597.6081424936383</v>
      </c>
      <c r="AG15" s="2" t="str">
        <f t="shared" ref="AG15:AR19" si="0">IFERROR(C15/R15, "N.A.")</f>
        <v>N.A.</v>
      </c>
      <c r="AH15" s="2">
        <f t="shared" si="0"/>
        <v>3539.2307692307691</v>
      </c>
      <c r="AI15" s="2" t="str">
        <f t="shared" si="0"/>
        <v>N.A.</v>
      </c>
      <c r="AJ15" s="2">
        <f t="shared" si="0"/>
        <v>4530.1587301587297</v>
      </c>
      <c r="AK15" s="2" t="str">
        <f t="shared" si="0"/>
        <v>N.A.</v>
      </c>
      <c r="AL15" s="2">
        <f t="shared" si="0"/>
        <v>2559.0867835834383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3105.7028838099795</v>
      </c>
      <c r="AQ15" s="29" t="str">
        <f t="shared" si="0"/>
        <v>N.A.</v>
      </c>
      <c r="AR15" s="30">
        <f t="shared" si="0"/>
        <v>3105.7028838099795</v>
      </c>
    </row>
    <row r="16" spans="1:44" ht="15" customHeight="1" thickBot="1" x14ac:dyDescent="0.3">
      <c r="A16" s="3" t="s">
        <v>13</v>
      </c>
      <c r="B16" s="2">
        <v>2311035</v>
      </c>
      <c r="C16" s="2"/>
      <c r="D16" s="2">
        <v>108360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2419395</v>
      </c>
      <c r="M16" s="29">
        <f t="shared" si="1"/>
        <v>0</v>
      </c>
      <c r="N16" s="30">
        <f t="shared" ref="N16:N18" si="2">L16+M16</f>
        <v>2419395</v>
      </c>
      <c r="P16" s="3" t="s">
        <v>13</v>
      </c>
      <c r="Q16" s="2">
        <v>835</v>
      </c>
      <c r="R16" s="2">
        <v>0</v>
      </c>
      <c r="S16" s="2">
        <v>252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1087</v>
      </c>
      <c r="AB16" s="29">
        <f t="shared" si="3"/>
        <v>0</v>
      </c>
      <c r="AC16" s="30">
        <f t="shared" ref="AC16:AC18" si="4">AA16+AB16</f>
        <v>1087</v>
      </c>
      <c r="AE16" s="3" t="s">
        <v>13</v>
      </c>
      <c r="AF16" s="2">
        <f t="shared" ref="AF16:AF19" si="5">IFERROR(B16/Q16, "N.A.")</f>
        <v>2767.7065868263471</v>
      </c>
      <c r="AG16" s="2" t="str">
        <f t="shared" si="0"/>
        <v>N.A.</v>
      </c>
      <c r="AH16" s="2">
        <f t="shared" si="0"/>
        <v>430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2225.754369825207</v>
      </c>
      <c r="AQ16" s="29" t="str">
        <f t="shared" si="0"/>
        <v>N.A.</v>
      </c>
      <c r="AR16" s="30">
        <f t="shared" si="0"/>
        <v>2225.754369825207</v>
      </c>
    </row>
    <row r="17" spans="1:44" ht="15" customHeight="1" thickBot="1" x14ac:dyDescent="0.3">
      <c r="A17" s="3" t="s">
        <v>14</v>
      </c>
      <c r="B17" s="2">
        <v>27298152.999999996</v>
      </c>
      <c r="C17" s="2">
        <v>32942999.999999993</v>
      </c>
      <c r="D17" s="2"/>
      <c r="E17" s="2"/>
      <c r="F17" s="2"/>
      <c r="G17" s="2">
        <v>13664700</v>
      </c>
      <c r="H17" s="2"/>
      <c r="I17" s="2">
        <v>4214100</v>
      </c>
      <c r="J17" s="2">
        <v>0</v>
      </c>
      <c r="K17" s="2"/>
      <c r="L17" s="1">
        <f t="shared" si="1"/>
        <v>27298152.999999996</v>
      </c>
      <c r="M17" s="29">
        <f t="shared" si="1"/>
        <v>50821799.999999993</v>
      </c>
      <c r="N17" s="30">
        <f t="shared" si="2"/>
        <v>78119952.999999985</v>
      </c>
      <c r="P17" s="3" t="s">
        <v>14</v>
      </c>
      <c r="Q17" s="2">
        <v>5257</v>
      </c>
      <c r="R17" s="2">
        <v>4227</v>
      </c>
      <c r="S17" s="2">
        <v>0</v>
      </c>
      <c r="T17" s="2">
        <v>0</v>
      </c>
      <c r="U17" s="2">
        <v>0</v>
      </c>
      <c r="V17" s="2">
        <v>945</v>
      </c>
      <c r="W17" s="2">
        <v>0</v>
      </c>
      <c r="X17" s="2">
        <v>842</v>
      </c>
      <c r="Y17" s="2">
        <v>1127</v>
      </c>
      <c r="Z17" s="2">
        <v>0</v>
      </c>
      <c r="AA17" s="1">
        <f t="shared" si="3"/>
        <v>6384</v>
      </c>
      <c r="AB17" s="29">
        <f t="shared" si="3"/>
        <v>6014</v>
      </c>
      <c r="AC17" s="30">
        <f t="shared" si="4"/>
        <v>12398</v>
      </c>
      <c r="AE17" s="3" t="s">
        <v>14</v>
      </c>
      <c r="AF17" s="2">
        <f t="shared" si="5"/>
        <v>5192.7245577325466</v>
      </c>
      <c r="AG17" s="2">
        <f t="shared" si="0"/>
        <v>7793.4705464868684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14460</v>
      </c>
      <c r="AL17" s="2" t="str">
        <f t="shared" si="0"/>
        <v>N.A.</v>
      </c>
      <c r="AM17" s="2">
        <f t="shared" si="0"/>
        <v>5004.8693586698337</v>
      </c>
      <c r="AN17" s="2">
        <f t="shared" si="0"/>
        <v>0</v>
      </c>
      <c r="AO17" s="2" t="str">
        <f t="shared" si="0"/>
        <v>N.A.</v>
      </c>
      <c r="AP17" s="31">
        <f t="shared" si="0"/>
        <v>4276.0264724310773</v>
      </c>
      <c r="AQ17" s="29">
        <f t="shared" si="0"/>
        <v>8450.5819753907545</v>
      </c>
      <c r="AR17" s="30">
        <f t="shared" si="0"/>
        <v>6301.0125020164533</v>
      </c>
    </row>
    <row r="18" spans="1:44" ht="15" customHeight="1" thickBot="1" x14ac:dyDescent="0.3">
      <c r="A18" s="3" t="s">
        <v>15</v>
      </c>
      <c r="B18" s="2">
        <v>5960760</v>
      </c>
      <c r="C18" s="2"/>
      <c r="D18" s="2"/>
      <c r="E18" s="2"/>
      <c r="F18" s="2"/>
      <c r="G18" s="2">
        <v>1752669</v>
      </c>
      <c r="H18" s="2">
        <v>7476212.9999999981</v>
      </c>
      <c r="I18" s="2"/>
      <c r="J18" s="2">
        <v>0</v>
      </c>
      <c r="K18" s="2"/>
      <c r="L18" s="1">
        <f t="shared" si="1"/>
        <v>13436972.999999998</v>
      </c>
      <c r="M18" s="29">
        <f t="shared" si="1"/>
        <v>1752669</v>
      </c>
      <c r="N18" s="30">
        <f t="shared" si="2"/>
        <v>15189641.999999998</v>
      </c>
      <c r="P18" s="3" t="s">
        <v>15</v>
      </c>
      <c r="Q18" s="2">
        <v>1904</v>
      </c>
      <c r="R18" s="2">
        <v>0</v>
      </c>
      <c r="S18" s="2">
        <v>0</v>
      </c>
      <c r="T18" s="2">
        <v>0</v>
      </c>
      <c r="U18" s="2">
        <v>0</v>
      </c>
      <c r="V18" s="2">
        <v>1070</v>
      </c>
      <c r="W18" s="2">
        <v>10374</v>
      </c>
      <c r="X18" s="2">
        <v>0</v>
      </c>
      <c r="Y18" s="2">
        <v>5387</v>
      </c>
      <c r="Z18" s="2">
        <v>0</v>
      </c>
      <c r="AA18" s="1">
        <f t="shared" si="3"/>
        <v>17665</v>
      </c>
      <c r="AB18" s="29">
        <f t="shared" si="3"/>
        <v>1070</v>
      </c>
      <c r="AC18" s="38">
        <f t="shared" si="4"/>
        <v>18735</v>
      </c>
      <c r="AE18" s="3" t="s">
        <v>15</v>
      </c>
      <c r="AF18" s="2">
        <f t="shared" si="5"/>
        <v>3130.6512605042017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1638.0084112149532</v>
      </c>
      <c r="AL18" s="2">
        <f t="shared" si="0"/>
        <v>720.66830537883152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31">
        <f t="shared" si="0"/>
        <v>760.65513727710152</v>
      </c>
      <c r="AQ18" s="29">
        <f t="shared" si="0"/>
        <v>1638.0084112149532</v>
      </c>
      <c r="AR18" s="30">
        <f t="shared" si="0"/>
        <v>810.76285028022403</v>
      </c>
    </row>
    <row r="19" spans="1:44" ht="15" customHeight="1" thickBot="1" x14ac:dyDescent="0.3">
      <c r="A19" s="4" t="s">
        <v>16</v>
      </c>
      <c r="B19" s="2">
        <v>40990528</v>
      </c>
      <c r="C19" s="2">
        <v>32942999.999999993</v>
      </c>
      <c r="D19" s="2">
        <v>1350630</v>
      </c>
      <c r="E19" s="2"/>
      <c r="F19" s="2">
        <v>5137199.9999999991</v>
      </c>
      <c r="G19" s="2">
        <v>15417368.999999998</v>
      </c>
      <c r="H19" s="2">
        <v>21630522.000000004</v>
      </c>
      <c r="I19" s="2">
        <v>4214100</v>
      </c>
      <c r="J19" s="2">
        <v>0</v>
      </c>
      <c r="K19" s="2"/>
      <c r="L19" s="1">
        <f t="shared" ref="L19" si="6">B19+D19+F19+H19+J19</f>
        <v>69108880</v>
      </c>
      <c r="M19" s="29">
        <f t="shared" ref="M19" si="7">C19+E19+G19+I19+K19</f>
        <v>52574468.999999993</v>
      </c>
      <c r="N19" s="38">
        <f t="shared" ref="N19" si="8">L19+M19</f>
        <v>121683349</v>
      </c>
      <c r="P19" s="4" t="s">
        <v>16</v>
      </c>
      <c r="Q19" s="2">
        <v>9175</v>
      </c>
      <c r="R19" s="2">
        <v>4227</v>
      </c>
      <c r="S19" s="2">
        <v>603</v>
      </c>
      <c r="T19" s="2">
        <v>0</v>
      </c>
      <c r="U19" s="2">
        <v>1134</v>
      </c>
      <c r="V19" s="2">
        <v>2015</v>
      </c>
      <c r="W19" s="2">
        <v>15905</v>
      </c>
      <c r="X19" s="2">
        <v>842</v>
      </c>
      <c r="Y19" s="2">
        <v>6676</v>
      </c>
      <c r="Z19" s="2">
        <v>0</v>
      </c>
      <c r="AA19" s="1">
        <f t="shared" ref="AA19" si="9">Q19+S19+U19+W19+Y19</f>
        <v>33493</v>
      </c>
      <c r="AB19" s="29">
        <f t="shared" ref="AB19" si="10">R19+T19+V19+X19+Z19</f>
        <v>7084</v>
      </c>
      <c r="AC19" s="30">
        <f t="shared" ref="AC19" si="11">AA19+AB19</f>
        <v>40577</v>
      </c>
      <c r="AE19" s="4" t="s">
        <v>16</v>
      </c>
      <c r="AF19" s="2">
        <f t="shared" si="5"/>
        <v>4467.632479564033</v>
      </c>
      <c r="AG19" s="2">
        <f t="shared" si="0"/>
        <v>7793.4705464868684</v>
      </c>
      <c r="AH19" s="2">
        <f t="shared" si="0"/>
        <v>2239.8507462686566</v>
      </c>
      <c r="AI19" s="2" t="str">
        <f t="shared" si="0"/>
        <v>N.A.</v>
      </c>
      <c r="AJ19" s="2">
        <f t="shared" si="0"/>
        <v>4530.1587301587297</v>
      </c>
      <c r="AK19" s="2">
        <f t="shared" si="0"/>
        <v>7651.2997518610409</v>
      </c>
      <c r="AL19" s="2">
        <f t="shared" si="0"/>
        <v>1359.9825212197425</v>
      </c>
      <c r="AM19" s="2">
        <f t="shared" si="0"/>
        <v>5004.8693586698337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2063.3827964052189</v>
      </c>
      <c r="AQ19" s="29">
        <f t="shared" ref="AQ19" si="13">IFERROR(M19/AB19, "N.A.")</f>
        <v>7421.5794748729522</v>
      </c>
      <c r="AR19" s="30">
        <f t="shared" ref="AR19" si="14">IFERROR(N19/AC19, "N.A.")</f>
        <v>2998.8256647854696</v>
      </c>
    </row>
    <row r="20" spans="1:44" ht="15" customHeight="1" thickBot="1" x14ac:dyDescent="0.3">
      <c r="A20" s="5" t="s">
        <v>0</v>
      </c>
      <c r="B20" s="63">
        <f>B19+C19</f>
        <v>73933528</v>
      </c>
      <c r="C20" s="64"/>
      <c r="D20" s="63">
        <f>D19+E19</f>
        <v>1350630</v>
      </c>
      <c r="E20" s="64"/>
      <c r="F20" s="63">
        <f>F19+G19</f>
        <v>20554568.999999996</v>
      </c>
      <c r="G20" s="64"/>
      <c r="H20" s="63">
        <f>H19+I19</f>
        <v>25844622.000000004</v>
      </c>
      <c r="I20" s="64"/>
      <c r="J20" s="63">
        <f>J19+K19</f>
        <v>0</v>
      </c>
      <c r="K20" s="64"/>
      <c r="L20" s="63">
        <f>L19+M19</f>
        <v>121683349</v>
      </c>
      <c r="M20" s="67"/>
      <c r="N20" s="39">
        <f>B20+D20+F20+H20+J20</f>
        <v>121683349</v>
      </c>
      <c r="P20" s="5" t="s">
        <v>0</v>
      </c>
      <c r="Q20" s="63">
        <f>Q19+R19</f>
        <v>13402</v>
      </c>
      <c r="R20" s="64"/>
      <c r="S20" s="63">
        <f>S19+T19</f>
        <v>603</v>
      </c>
      <c r="T20" s="64"/>
      <c r="U20" s="63">
        <f>U19+V19</f>
        <v>3149</v>
      </c>
      <c r="V20" s="64"/>
      <c r="W20" s="63">
        <f>W19+X19</f>
        <v>16747</v>
      </c>
      <c r="X20" s="64"/>
      <c r="Y20" s="63">
        <f>Y19+Z19</f>
        <v>6676</v>
      </c>
      <c r="Z20" s="64"/>
      <c r="AA20" s="63">
        <f>AA19+AB19</f>
        <v>40577</v>
      </c>
      <c r="AB20" s="64"/>
      <c r="AC20" s="40">
        <f>Q20+S20+U20+W20+Y20</f>
        <v>40577</v>
      </c>
      <c r="AE20" s="5" t="s">
        <v>0</v>
      </c>
      <c r="AF20" s="65">
        <f>IFERROR(B20/Q20,"N.A.")</f>
        <v>5516.6040889419492</v>
      </c>
      <c r="AG20" s="66"/>
      <c r="AH20" s="65">
        <f>IFERROR(D20/S20,"N.A.")</f>
        <v>2239.8507462686566</v>
      </c>
      <c r="AI20" s="66"/>
      <c r="AJ20" s="65">
        <f>IFERROR(F20/U20,"N.A.")</f>
        <v>6527.3321689425202</v>
      </c>
      <c r="AK20" s="66"/>
      <c r="AL20" s="65">
        <f>IFERROR(H20/W20,"N.A.")</f>
        <v>1543.2389084612171</v>
      </c>
      <c r="AM20" s="66"/>
      <c r="AN20" s="65">
        <f>IFERROR(J20/Y20,"N.A.")</f>
        <v>0</v>
      </c>
      <c r="AO20" s="66"/>
      <c r="AP20" s="65">
        <f>IFERROR(L20/AA20,"N.A.")</f>
        <v>2998.8256647854696</v>
      </c>
      <c r="AQ20" s="66"/>
      <c r="AR20" s="32">
        <f>IFERROR(N20/AC20, "N.A.")</f>
        <v>2998.8256647854696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5420580</v>
      </c>
      <c r="C27" s="2"/>
      <c r="D27" s="2">
        <v>1242270</v>
      </c>
      <c r="E27" s="2"/>
      <c r="F27" s="2">
        <v>5137199.9999999991</v>
      </c>
      <c r="G27" s="2"/>
      <c r="H27" s="2">
        <v>11722510</v>
      </c>
      <c r="I27" s="2"/>
      <c r="J27" s="2"/>
      <c r="K27" s="2"/>
      <c r="L27" s="1">
        <f>B27+D27+F27+H27+J27</f>
        <v>23522560</v>
      </c>
      <c r="M27" s="29">
        <f>C27+E27+G27+I27+K27</f>
        <v>0</v>
      </c>
      <c r="N27" s="30">
        <f>L27+M27</f>
        <v>23522560</v>
      </c>
      <c r="P27" s="3" t="s">
        <v>12</v>
      </c>
      <c r="Q27" s="2">
        <v>1179</v>
      </c>
      <c r="R27" s="2">
        <v>0</v>
      </c>
      <c r="S27" s="2">
        <v>351</v>
      </c>
      <c r="T27" s="2">
        <v>0</v>
      </c>
      <c r="U27" s="2">
        <v>1134</v>
      </c>
      <c r="V27" s="2">
        <v>0</v>
      </c>
      <c r="W27" s="2">
        <v>2867</v>
      </c>
      <c r="X27" s="2">
        <v>0</v>
      </c>
      <c r="Y27" s="2">
        <v>0</v>
      </c>
      <c r="Z27" s="2">
        <v>0</v>
      </c>
      <c r="AA27" s="1">
        <f>Q27+S27+U27+W27+Y27</f>
        <v>5531</v>
      </c>
      <c r="AB27" s="29">
        <f>R27+T27+V27+X27+Z27</f>
        <v>0</v>
      </c>
      <c r="AC27" s="30">
        <f>AA27+AB27</f>
        <v>5531</v>
      </c>
      <c r="AE27" s="3" t="s">
        <v>12</v>
      </c>
      <c r="AF27" s="2">
        <f>IFERROR(B27/Q27, "N.A.")</f>
        <v>4597.6081424936383</v>
      </c>
      <c r="AG27" s="2" t="str">
        <f t="shared" ref="AG27:AR31" si="15">IFERROR(C27/R27, "N.A.")</f>
        <v>N.A.</v>
      </c>
      <c r="AH27" s="2">
        <f t="shared" si="15"/>
        <v>3539.2307692307691</v>
      </c>
      <c r="AI27" s="2" t="str">
        <f t="shared" si="15"/>
        <v>N.A.</v>
      </c>
      <c r="AJ27" s="2">
        <f t="shared" si="15"/>
        <v>4530.1587301587297</v>
      </c>
      <c r="AK27" s="2" t="str">
        <f t="shared" si="15"/>
        <v>N.A.</v>
      </c>
      <c r="AL27" s="2">
        <f t="shared" si="15"/>
        <v>4088.7722357865364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4252.8584342795157</v>
      </c>
      <c r="AQ27" s="29" t="str">
        <f t="shared" si="15"/>
        <v>N.A.</v>
      </c>
      <c r="AR27" s="30">
        <f t="shared" si="15"/>
        <v>4252.8584342795157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29">
        <f t="shared" si="16"/>
        <v>0</v>
      </c>
      <c r="N28" s="30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29">
        <f t="shared" si="18"/>
        <v>0</v>
      </c>
      <c r="AC28" s="30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 t="str">
        <f t="shared" si="15"/>
        <v>N.A.</v>
      </c>
      <c r="AQ28" s="29" t="str">
        <f t="shared" si="15"/>
        <v>N.A.</v>
      </c>
      <c r="AR28" s="30" t="str">
        <f t="shared" si="15"/>
        <v>N.A.</v>
      </c>
    </row>
    <row r="29" spans="1:44" ht="15" customHeight="1" thickBot="1" x14ac:dyDescent="0.3">
      <c r="A29" s="3" t="s">
        <v>14</v>
      </c>
      <c r="B29" s="2">
        <v>19664710</v>
      </c>
      <c r="C29" s="2">
        <v>20077680.000000004</v>
      </c>
      <c r="D29" s="2"/>
      <c r="E29" s="2"/>
      <c r="F29" s="2"/>
      <c r="G29" s="2">
        <v>12152700</v>
      </c>
      <c r="H29" s="2"/>
      <c r="I29" s="2">
        <v>2588700</v>
      </c>
      <c r="J29" s="2">
        <v>0</v>
      </c>
      <c r="K29" s="2"/>
      <c r="L29" s="1">
        <f t="shared" si="16"/>
        <v>19664710</v>
      </c>
      <c r="M29" s="29">
        <f t="shared" si="16"/>
        <v>34819080</v>
      </c>
      <c r="N29" s="30">
        <f t="shared" si="17"/>
        <v>54483790</v>
      </c>
      <c r="P29" s="3" t="s">
        <v>14</v>
      </c>
      <c r="Q29" s="2">
        <v>3010</v>
      </c>
      <c r="R29" s="2">
        <v>2769</v>
      </c>
      <c r="S29" s="2">
        <v>0</v>
      </c>
      <c r="T29" s="2">
        <v>0</v>
      </c>
      <c r="U29" s="2">
        <v>0</v>
      </c>
      <c r="V29" s="2">
        <v>693</v>
      </c>
      <c r="W29" s="2">
        <v>0</v>
      </c>
      <c r="X29" s="2">
        <v>411</v>
      </c>
      <c r="Y29" s="2">
        <v>464</v>
      </c>
      <c r="Z29" s="2">
        <v>0</v>
      </c>
      <c r="AA29" s="1">
        <f t="shared" si="18"/>
        <v>3474</v>
      </c>
      <c r="AB29" s="29">
        <f t="shared" si="18"/>
        <v>3873</v>
      </c>
      <c r="AC29" s="30">
        <f t="shared" si="19"/>
        <v>7347</v>
      </c>
      <c r="AE29" s="3" t="s">
        <v>14</v>
      </c>
      <c r="AF29" s="2">
        <f t="shared" si="20"/>
        <v>6533.1262458471765</v>
      </c>
      <c r="AG29" s="2">
        <f t="shared" si="15"/>
        <v>7250.8775731310952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17536.363636363636</v>
      </c>
      <c r="AL29" s="2" t="str">
        <f t="shared" si="15"/>
        <v>N.A.</v>
      </c>
      <c r="AM29" s="2">
        <f t="shared" si="15"/>
        <v>6298.5401459854011</v>
      </c>
      <c r="AN29" s="2">
        <f t="shared" si="15"/>
        <v>0</v>
      </c>
      <c r="AO29" s="2" t="str">
        <f t="shared" si="15"/>
        <v>N.A.</v>
      </c>
      <c r="AP29" s="31">
        <f t="shared" si="15"/>
        <v>5660.538284398388</v>
      </c>
      <c r="AQ29" s="29">
        <f t="shared" si="15"/>
        <v>8990.2091402013939</v>
      </c>
      <c r="AR29" s="30">
        <f t="shared" si="15"/>
        <v>7415.787396216143</v>
      </c>
    </row>
    <row r="30" spans="1:44" ht="15" customHeight="1" thickBot="1" x14ac:dyDescent="0.3">
      <c r="A30" s="3" t="s">
        <v>15</v>
      </c>
      <c r="B30" s="2">
        <v>5483460</v>
      </c>
      <c r="C30" s="2"/>
      <c r="D30" s="2"/>
      <c r="E30" s="2"/>
      <c r="F30" s="2"/>
      <c r="G30" s="2">
        <v>1752669</v>
      </c>
      <c r="H30" s="2">
        <v>7352012.9999999991</v>
      </c>
      <c r="I30" s="2"/>
      <c r="J30" s="2">
        <v>0</v>
      </c>
      <c r="K30" s="2"/>
      <c r="L30" s="1">
        <f t="shared" si="16"/>
        <v>12835473</v>
      </c>
      <c r="M30" s="29">
        <f t="shared" si="16"/>
        <v>1752669</v>
      </c>
      <c r="N30" s="30">
        <f t="shared" si="17"/>
        <v>14588142</v>
      </c>
      <c r="P30" s="3" t="s">
        <v>15</v>
      </c>
      <c r="Q30" s="2">
        <v>1682</v>
      </c>
      <c r="R30" s="2">
        <v>0</v>
      </c>
      <c r="S30" s="2">
        <v>0</v>
      </c>
      <c r="T30" s="2">
        <v>0</v>
      </c>
      <c r="U30" s="2">
        <v>0</v>
      </c>
      <c r="V30" s="2">
        <v>1070</v>
      </c>
      <c r="W30" s="2">
        <v>9945</v>
      </c>
      <c r="X30" s="2">
        <v>0</v>
      </c>
      <c r="Y30" s="2">
        <v>4145</v>
      </c>
      <c r="Z30" s="2">
        <v>0</v>
      </c>
      <c r="AA30" s="1">
        <f t="shared" si="18"/>
        <v>15772</v>
      </c>
      <c r="AB30" s="29">
        <f t="shared" si="18"/>
        <v>1070</v>
      </c>
      <c r="AC30" s="38">
        <f t="shared" si="19"/>
        <v>16842</v>
      </c>
      <c r="AE30" s="3" t="s">
        <v>15</v>
      </c>
      <c r="AF30" s="2">
        <f t="shared" si="20"/>
        <v>3260.0832342449467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1638.0084112149532</v>
      </c>
      <c r="AL30" s="2">
        <f t="shared" si="15"/>
        <v>739.26726998491699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31">
        <f t="shared" si="15"/>
        <v>813.81391072787221</v>
      </c>
      <c r="AQ30" s="29">
        <f t="shared" si="15"/>
        <v>1638.0084112149532</v>
      </c>
      <c r="AR30" s="30">
        <f t="shared" si="15"/>
        <v>866.17634485215535</v>
      </c>
    </row>
    <row r="31" spans="1:44" ht="15" customHeight="1" thickBot="1" x14ac:dyDescent="0.3">
      <c r="A31" s="4" t="s">
        <v>16</v>
      </c>
      <c r="B31" s="2">
        <v>30568750.000000007</v>
      </c>
      <c r="C31" s="2">
        <v>20077680.000000004</v>
      </c>
      <c r="D31" s="2">
        <v>1242270</v>
      </c>
      <c r="E31" s="2"/>
      <c r="F31" s="2">
        <v>5137199.9999999991</v>
      </c>
      <c r="G31" s="2">
        <v>13905369</v>
      </c>
      <c r="H31" s="2">
        <v>19074522.999999996</v>
      </c>
      <c r="I31" s="2">
        <v>2588700</v>
      </c>
      <c r="J31" s="2">
        <v>0</v>
      </c>
      <c r="K31" s="2"/>
      <c r="L31" s="1">
        <f t="shared" ref="L31" si="21">B31+D31+F31+H31+J31</f>
        <v>56022743</v>
      </c>
      <c r="M31" s="29">
        <f t="shared" ref="M31" si="22">C31+E31+G31+I31+K31</f>
        <v>36571749</v>
      </c>
      <c r="N31" s="38">
        <f t="shared" ref="N31" si="23">L31+M31</f>
        <v>92594492</v>
      </c>
      <c r="P31" s="4" t="s">
        <v>16</v>
      </c>
      <c r="Q31" s="2">
        <v>5871</v>
      </c>
      <c r="R31" s="2">
        <v>2769</v>
      </c>
      <c r="S31" s="2">
        <v>351</v>
      </c>
      <c r="T31" s="2">
        <v>0</v>
      </c>
      <c r="U31" s="2">
        <v>1134</v>
      </c>
      <c r="V31" s="2">
        <v>1763</v>
      </c>
      <c r="W31" s="2">
        <v>12812</v>
      </c>
      <c r="X31" s="2">
        <v>411</v>
      </c>
      <c r="Y31" s="2">
        <v>4609</v>
      </c>
      <c r="Z31" s="2">
        <v>0</v>
      </c>
      <c r="AA31" s="1">
        <f t="shared" ref="AA31" si="24">Q31+S31+U31+W31+Y31</f>
        <v>24777</v>
      </c>
      <c r="AB31" s="29">
        <f t="shared" ref="AB31" si="25">R31+T31+V31+X31+Z31</f>
        <v>4943</v>
      </c>
      <c r="AC31" s="30">
        <f t="shared" ref="AC31" si="26">AA31+AB31</f>
        <v>29720</v>
      </c>
      <c r="AE31" s="4" t="s">
        <v>16</v>
      </c>
      <c r="AF31" s="2">
        <f t="shared" si="20"/>
        <v>5206.7365014477955</v>
      </c>
      <c r="AG31" s="2">
        <f t="shared" si="15"/>
        <v>7250.8775731310952</v>
      </c>
      <c r="AH31" s="2">
        <f t="shared" si="15"/>
        <v>3539.2307692307691</v>
      </c>
      <c r="AI31" s="2" t="str">
        <f t="shared" si="15"/>
        <v>N.A.</v>
      </c>
      <c r="AJ31" s="2">
        <f t="shared" si="15"/>
        <v>4530.1587301587297</v>
      </c>
      <c r="AK31" s="2">
        <f t="shared" si="15"/>
        <v>7887.3335224049915</v>
      </c>
      <c r="AL31" s="2">
        <f t="shared" si="15"/>
        <v>1488.8013581017792</v>
      </c>
      <c r="AM31" s="2">
        <f t="shared" si="15"/>
        <v>6298.5401459854011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2261.0785405819915</v>
      </c>
      <c r="AQ31" s="29">
        <f t="shared" ref="AQ31" si="28">IFERROR(M31/AB31, "N.A.")</f>
        <v>7398.6949221120776</v>
      </c>
      <c r="AR31" s="30">
        <f t="shared" ref="AR31" si="29">IFERROR(N31/AC31, "N.A.")</f>
        <v>3115.5616419919247</v>
      </c>
    </row>
    <row r="32" spans="1:44" ht="15" customHeight="1" thickBot="1" x14ac:dyDescent="0.3">
      <c r="A32" s="5" t="s">
        <v>0</v>
      </c>
      <c r="B32" s="63">
        <f>B31+C31</f>
        <v>50646430.000000015</v>
      </c>
      <c r="C32" s="64"/>
      <c r="D32" s="63">
        <f>D31+E31</f>
        <v>1242270</v>
      </c>
      <c r="E32" s="64"/>
      <c r="F32" s="63">
        <f>F31+G31</f>
        <v>19042569</v>
      </c>
      <c r="G32" s="64"/>
      <c r="H32" s="63">
        <f>H31+I31</f>
        <v>21663222.999999996</v>
      </c>
      <c r="I32" s="64"/>
      <c r="J32" s="63">
        <f>J31+K31</f>
        <v>0</v>
      </c>
      <c r="K32" s="64"/>
      <c r="L32" s="63">
        <f>L31+M31</f>
        <v>92594492</v>
      </c>
      <c r="M32" s="67"/>
      <c r="N32" s="39">
        <f>B32+D32+F32+H32+J32</f>
        <v>92594492.000000015</v>
      </c>
      <c r="P32" s="5" t="s">
        <v>0</v>
      </c>
      <c r="Q32" s="63">
        <f>Q31+R31</f>
        <v>8640</v>
      </c>
      <c r="R32" s="64"/>
      <c r="S32" s="63">
        <f>S31+T31</f>
        <v>351</v>
      </c>
      <c r="T32" s="64"/>
      <c r="U32" s="63">
        <f>U31+V31</f>
        <v>2897</v>
      </c>
      <c r="V32" s="64"/>
      <c r="W32" s="63">
        <f>W31+X31</f>
        <v>13223</v>
      </c>
      <c r="X32" s="64"/>
      <c r="Y32" s="63">
        <f>Y31+Z31</f>
        <v>4609</v>
      </c>
      <c r="Z32" s="64"/>
      <c r="AA32" s="63">
        <f>AA31+AB31</f>
        <v>29720</v>
      </c>
      <c r="AB32" s="64"/>
      <c r="AC32" s="40">
        <f>Q32+S32+U32+W32+Y32</f>
        <v>29720</v>
      </c>
      <c r="AE32" s="5" t="s">
        <v>0</v>
      </c>
      <c r="AF32" s="65">
        <f>IFERROR(B32/Q32,"N.A.")</f>
        <v>5861.8553240740757</v>
      </c>
      <c r="AG32" s="66"/>
      <c r="AH32" s="65">
        <f>IFERROR(D32/S32,"N.A.")</f>
        <v>3539.2307692307691</v>
      </c>
      <c r="AI32" s="66"/>
      <c r="AJ32" s="65">
        <f>IFERROR(F32/U32,"N.A.")</f>
        <v>6573.2029685881944</v>
      </c>
      <c r="AK32" s="66"/>
      <c r="AL32" s="65">
        <f>IFERROR(H32/W32,"N.A.")</f>
        <v>1638.2986462981166</v>
      </c>
      <c r="AM32" s="66"/>
      <c r="AN32" s="65">
        <f>IFERROR(J32/Y32,"N.A.")</f>
        <v>0</v>
      </c>
      <c r="AO32" s="66"/>
      <c r="AP32" s="65">
        <f>IFERROR(L32/AA32,"N.A.")</f>
        <v>3115.5616419919247</v>
      </c>
      <c r="AQ32" s="66"/>
      <c r="AR32" s="32">
        <f>IFERROR(N32/AC32, "N.A.")</f>
        <v>3115.5616419919252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2431799</v>
      </c>
      <c r="I39" s="2"/>
      <c r="J39" s="2">
        <v>0</v>
      </c>
      <c r="K39" s="2"/>
      <c r="L39" s="1">
        <f>B39+D39+F39+H39+J39</f>
        <v>2431799</v>
      </c>
      <c r="M39" s="29">
        <f>C39+E39+G39+I39+K39</f>
        <v>0</v>
      </c>
      <c r="N39" s="30">
        <f>L39+M39</f>
        <v>2431799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2664</v>
      </c>
      <c r="X39" s="2">
        <v>0</v>
      </c>
      <c r="Y39" s="2">
        <v>162</v>
      </c>
      <c r="Z39" s="2">
        <v>0</v>
      </c>
      <c r="AA39" s="1">
        <f>Q39+S39+U39+W39+Y39</f>
        <v>2826</v>
      </c>
      <c r="AB39" s="29">
        <f>R39+T39+V39+X39+Z39</f>
        <v>0</v>
      </c>
      <c r="AC39" s="30">
        <f>AA39+AB39</f>
        <v>2826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912.83746246246244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860.50920028308565</v>
      </c>
      <c r="AQ39" s="29" t="str">
        <f t="shared" si="30"/>
        <v>N.A.</v>
      </c>
      <c r="AR39" s="30">
        <f t="shared" si="30"/>
        <v>860.50920028308565</v>
      </c>
    </row>
    <row r="40" spans="1:44" ht="15" customHeight="1" thickBot="1" x14ac:dyDescent="0.3">
      <c r="A40" s="3" t="s">
        <v>13</v>
      </c>
      <c r="B40" s="2">
        <v>2311035</v>
      </c>
      <c r="C40" s="2"/>
      <c r="D40" s="2">
        <v>108360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2419395</v>
      </c>
      <c r="M40" s="29">
        <f t="shared" si="31"/>
        <v>0</v>
      </c>
      <c r="N40" s="30">
        <f t="shared" ref="N40:N42" si="32">L40+M40</f>
        <v>2419395</v>
      </c>
      <c r="P40" s="3" t="s">
        <v>13</v>
      </c>
      <c r="Q40" s="2">
        <v>835</v>
      </c>
      <c r="R40" s="2">
        <v>0</v>
      </c>
      <c r="S40" s="2">
        <v>252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1087</v>
      </c>
      <c r="AB40" s="29">
        <f t="shared" si="33"/>
        <v>0</v>
      </c>
      <c r="AC40" s="30">
        <f t="shared" ref="AC40:AC42" si="34">AA40+AB40</f>
        <v>1087</v>
      </c>
      <c r="AE40" s="3" t="s">
        <v>13</v>
      </c>
      <c r="AF40" s="2">
        <f t="shared" ref="AF40:AF43" si="35">IFERROR(B40/Q40, "N.A.")</f>
        <v>2767.7065868263471</v>
      </c>
      <c r="AG40" s="2" t="str">
        <f t="shared" si="30"/>
        <v>N.A.</v>
      </c>
      <c r="AH40" s="2">
        <f t="shared" si="30"/>
        <v>430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2225.754369825207</v>
      </c>
      <c r="AQ40" s="29" t="str">
        <f t="shared" si="30"/>
        <v>N.A.</v>
      </c>
      <c r="AR40" s="30">
        <f t="shared" si="30"/>
        <v>2225.754369825207</v>
      </c>
    </row>
    <row r="41" spans="1:44" ht="15" customHeight="1" thickBot="1" x14ac:dyDescent="0.3">
      <c r="A41" s="3" t="s">
        <v>14</v>
      </c>
      <c r="B41" s="2">
        <v>7633443</v>
      </c>
      <c r="C41" s="2">
        <v>12865320.000000002</v>
      </c>
      <c r="D41" s="2"/>
      <c r="E41" s="2"/>
      <c r="F41" s="2"/>
      <c r="G41" s="2">
        <v>1512000</v>
      </c>
      <c r="H41" s="2"/>
      <c r="I41" s="2">
        <v>1625399.9999999998</v>
      </c>
      <c r="J41" s="2">
        <v>0</v>
      </c>
      <c r="K41" s="2"/>
      <c r="L41" s="1">
        <f t="shared" si="31"/>
        <v>7633443</v>
      </c>
      <c r="M41" s="29">
        <f t="shared" si="31"/>
        <v>16002720.000000002</v>
      </c>
      <c r="N41" s="30">
        <f t="shared" si="32"/>
        <v>23636163</v>
      </c>
      <c r="P41" s="3" t="s">
        <v>14</v>
      </c>
      <c r="Q41" s="2">
        <v>2247</v>
      </c>
      <c r="R41" s="2">
        <v>1458</v>
      </c>
      <c r="S41" s="2">
        <v>0</v>
      </c>
      <c r="T41" s="2">
        <v>0</v>
      </c>
      <c r="U41" s="2">
        <v>0</v>
      </c>
      <c r="V41" s="2">
        <v>252</v>
      </c>
      <c r="W41" s="2">
        <v>0</v>
      </c>
      <c r="X41" s="2">
        <v>431</v>
      </c>
      <c r="Y41" s="2">
        <v>663</v>
      </c>
      <c r="Z41" s="2">
        <v>0</v>
      </c>
      <c r="AA41" s="1">
        <f t="shared" si="33"/>
        <v>2910</v>
      </c>
      <c r="AB41" s="29">
        <f t="shared" si="33"/>
        <v>2141</v>
      </c>
      <c r="AC41" s="30">
        <f t="shared" si="34"/>
        <v>5051</v>
      </c>
      <c r="AE41" s="3" t="s">
        <v>14</v>
      </c>
      <c r="AF41" s="2">
        <f t="shared" si="35"/>
        <v>3397.1708945260348</v>
      </c>
      <c r="AG41" s="2">
        <f t="shared" si="30"/>
        <v>8823.9506172839519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6000</v>
      </c>
      <c r="AL41" s="2" t="str">
        <f t="shared" si="30"/>
        <v>N.A.</v>
      </c>
      <c r="AM41" s="2">
        <f t="shared" si="30"/>
        <v>3771.2296983758697</v>
      </c>
      <c r="AN41" s="2">
        <f t="shared" si="30"/>
        <v>0</v>
      </c>
      <c r="AO41" s="2" t="str">
        <f t="shared" si="30"/>
        <v>N.A.</v>
      </c>
      <c r="AP41" s="31">
        <f t="shared" si="30"/>
        <v>2623.176288659794</v>
      </c>
      <c r="AQ41" s="29">
        <f t="shared" si="30"/>
        <v>7474.4138253152742</v>
      </c>
      <c r="AR41" s="30">
        <f t="shared" si="30"/>
        <v>4679.5016828350817</v>
      </c>
    </row>
    <row r="42" spans="1:44" ht="15" customHeight="1" thickBot="1" x14ac:dyDescent="0.3">
      <c r="A42" s="3" t="s">
        <v>15</v>
      </c>
      <c r="B42" s="2">
        <v>477300</v>
      </c>
      <c r="C42" s="2"/>
      <c r="D42" s="2"/>
      <c r="E42" s="2"/>
      <c r="F42" s="2"/>
      <c r="G42" s="2"/>
      <c r="H42" s="2">
        <v>124200.00000000001</v>
      </c>
      <c r="I42" s="2"/>
      <c r="J42" s="2">
        <v>0</v>
      </c>
      <c r="K42" s="2"/>
      <c r="L42" s="1">
        <f t="shared" si="31"/>
        <v>601500</v>
      </c>
      <c r="M42" s="29">
        <f t="shared" si="31"/>
        <v>0</v>
      </c>
      <c r="N42" s="30">
        <f t="shared" si="32"/>
        <v>601500</v>
      </c>
      <c r="P42" s="3" t="s">
        <v>15</v>
      </c>
      <c r="Q42" s="2">
        <v>222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429</v>
      </c>
      <c r="X42" s="2">
        <v>0</v>
      </c>
      <c r="Y42" s="2">
        <v>1242</v>
      </c>
      <c r="Z42" s="2">
        <v>0</v>
      </c>
      <c r="AA42" s="1">
        <f t="shared" si="33"/>
        <v>1893</v>
      </c>
      <c r="AB42" s="29">
        <f t="shared" si="33"/>
        <v>0</v>
      </c>
      <c r="AC42" s="30">
        <f t="shared" si="34"/>
        <v>1893</v>
      </c>
      <c r="AE42" s="3" t="s">
        <v>15</v>
      </c>
      <c r="AF42" s="2">
        <f t="shared" si="35"/>
        <v>2150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289.51048951048955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31">
        <f t="shared" si="30"/>
        <v>317.74960380348654</v>
      </c>
      <c r="AQ42" s="29" t="str">
        <f t="shared" si="30"/>
        <v>N.A.</v>
      </c>
      <c r="AR42" s="30">
        <f t="shared" si="30"/>
        <v>317.74960380348654</v>
      </c>
    </row>
    <row r="43" spans="1:44" ht="15" customHeight="1" thickBot="1" x14ac:dyDescent="0.3">
      <c r="A43" s="4" t="s">
        <v>16</v>
      </c>
      <c r="B43" s="2">
        <v>10421778</v>
      </c>
      <c r="C43" s="2">
        <v>12865320.000000002</v>
      </c>
      <c r="D43" s="2">
        <v>108360</v>
      </c>
      <c r="E43" s="2"/>
      <c r="F43" s="2"/>
      <c r="G43" s="2">
        <v>1512000</v>
      </c>
      <c r="H43" s="2">
        <v>2555999.0000000005</v>
      </c>
      <c r="I43" s="2">
        <v>1625399.9999999998</v>
      </c>
      <c r="J43" s="2">
        <v>0</v>
      </c>
      <c r="K43" s="2"/>
      <c r="L43" s="1">
        <f t="shared" ref="L43" si="36">B43+D43+F43+H43+J43</f>
        <v>13086137</v>
      </c>
      <c r="M43" s="29">
        <f t="shared" ref="M43" si="37">C43+E43+G43+I43+K43</f>
        <v>16002720.000000002</v>
      </c>
      <c r="N43" s="38">
        <f t="shared" ref="N43" si="38">L43+M43</f>
        <v>29088857</v>
      </c>
      <c r="P43" s="4" t="s">
        <v>16</v>
      </c>
      <c r="Q43" s="2">
        <v>3304</v>
      </c>
      <c r="R43" s="2">
        <v>1458</v>
      </c>
      <c r="S43" s="2">
        <v>252</v>
      </c>
      <c r="T43" s="2">
        <v>0</v>
      </c>
      <c r="U43" s="2">
        <v>0</v>
      </c>
      <c r="V43" s="2">
        <v>252</v>
      </c>
      <c r="W43" s="2">
        <v>3093</v>
      </c>
      <c r="X43" s="2">
        <v>431</v>
      </c>
      <c r="Y43" s="2">
        <v>2067</v>
      </c>
      <c r="Z43" s="2">
        <v>0</v>
      </c>
      <c r="AA43" s="1">
        <f t="shared" ref="AA43" si="39">Q43+S43+U43+W43+Y43</f>
        <v>8716</v>
      </c>
      <c r="AB43" s="29">
        <f t="shared" ref="AB43" si="40">R43+T43+V43+X43+Z43</f>
        <v>2141</v>
      </c>
      <c r="AC43" s="38">
        <f t="shared" ref="AC43" si="41">AA43+AB43</f>
        <v>10857</v>
      </c>
      <c r="AE43" s="4" t="s">
        <v>16</v>
      </c>
      <c r="AF43" s="2">
        <f t="shared" si="35"/>
        <v>3154.2911622276029</v>
      </c>
      <c r="AG43" s="2">
        <f t="shared" si="30"/>
        <v>8823.9506172839519</v>
      </c>
      <c r="AH43" s="2">
        <f t="shared" si="30"/>
        <v>430</v>
      </c>
      <c r="AI43" s="2" t="str">
        <f t="shared" si="30"/>
        <v>N.A.</v>
      </c>
      <c r="AJ43" s="2" t="str">
        <f t="shared" si="30"/>
        <v>N.A.</v>
      </c>
      <c r="AK43" s="2">
        <f t="shared" si="30"/>
        <v>6000</v>
      </c>
      <c r="AL43" s="2">
        <f t="shared" si="30"/>
        <v>826.38182993857117</v>
      </c>
      <c r="AM43" s="2">
        <f t="shared" si="30"/>
        <v>3771.2296983758697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1501.3924965580541</v>
      </c>
      <c r="AQ43" s="29">
        <f t="shared" ref="AQ43" si="43">IFERROR(M43/AB43, "N.A.")</f>
        <v>7474.4138253152742</v>
      </c>
      <c r="AR43" s="30">
        <f t="shared" ref="AR43" si="44">IFERROR(N43/AC43, "N.A.")</f>
        <v>2679.2720825274018</v>
      </c>
    </row>
    <row r="44" spans="1:44" ht="15" customHeight="1" thickBot="1" x14ac:dyDescent="0.3">
      <c r="A44" s="5" t="s">
        <v>0</v>
      </c>
      <c r="B44" s="63">
        <f>B43+C43</f>
        <v>23287098</v>
      </c>
      <c r="C44" s="64"/>
      <c r="D44" s="63">
        <f>D43+E43</f>
        <v>108360</v>
      </c>
      <c r="E44" s="64"/>
      <c r="F44" s="63">
        <f>F43+G43</f>
        <v>1512000</v>
      </c>
      <c r="G44" s="64"/>
      <c r="H44" s="63">
        <f>H43+I43</f>
        <v>4181399</v>
      </c>
      <c r="I44" s="64"/>
      <c r="J44" s="63">
        <f>J43+K43</f>
        <v>0</v>
      </c>
      <c r="K44" s="64"/>
      <c r="L44" s="63">
        <f>L43+M43</f>
        <v>29088857</v>
      </c>
      <c r="M44" s="67"/>
      <c r="N44" s="39">
        <f>B44+D44+F44+H44+J44</f>
        <v>29088857</v>
      </c>
      <c r="P44" s="5" t="s">
        <v>0</v>
      </c>
      <c r="Q44" s="63">
        <f>Q43+R43</f>
        <v>4762</v>
      </c>
      <c r="R44" s="64"/>
      <c r="S44" s="63">
        <f>S43+T43</f>
        <v>252</v>
      </c>
      <c r="T44" s="64"/>
      <c r="U44" s="63">
        <f>U43+V43</f>
        <v>252</v>
      </c>
      <c r="V44" s="64"/>
      <c r="W44" s="63">
        <f>W43+X43</f>
        <v>3524</v>
      </c>
      <c r="X44" s="64"/>
      <c r="Y44" s="63">
        <f>Y43+Z43</f>
        <v>2067</v>
      </c>
      <c r="Z44" s="64"/>
      <c r="AA44" s="63">
        <f>AA43+AB43</f>
        <v>10857</v>
      </c>
      <c r="AB44" s="67"/>
      <c r="AC44" s="39">
        <f>Q44+S44+U44+W44+Y44</f>
        <v>10857</v>
      </c>
      <c r="AE44" s="5" t="s">
        <v>0</v>
      </c>
      <c r="AF44" s="65">
        <f>IFERROR(B44/Q44,"N.A.")</f>
        <v>4890.1927761444767</v>
      </c>
      <c r="AG44" s="66"/>
      <c r="AH44" s="65">
        <f>IFERROR(D44/S44,"N.A.")</f>
        <v>430</v>
      </c>
      <c r="AI44" s="66"/>
      <c r="AJ44" s="65">
        <f>IFERROR(F44/U44,"N.A.")</f>
        <v>6000</v>
      </c>
      <c r="AK44" s="66"/>
      <c r="AL44" s="65">
        <f>IFERROR(H44/W44,"N.A.")</f>
        <v>1186.5490919409763</v>
      </c>
      <c r="AM44" s="66"/>
      <c r="AN44" s="65">
        <f>IFERROR(J44/Y44,"N.A.")</f>
        <v>0</v>
      </c>
      <c r="AO44" s="66"/>
      <c r="AP44" s="65">
        <f>IFERROR(L44/AA44,"N.A.")</f>
        <v>2679.2720825274018</v>
      </c>
      <c r="AQ44" s="66"/>
      <c r="AR44" s="32">
        <f>IFERROR(N44/AC44, "N.A.")</f>
        <v>2679.2720825274018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897840</v>
      </c>
      <c r="C15" s="2"/>
      <c r="D15" s="2">
        <v>823020</v>
      </c>
      <c r="E15" s="2"/>
      <c r="F15" s="2">
        <v>748200</v>
      </c>
      <c r="G15" s="2"/>
      <c r="H15" s="2">
        <v>1943580</v>
      </c>
      <c r="I15" s="2"/>
      <c r="J15" s="2"/>
      <c r="K15" s="2"/>
      <c r="L15" s="1">
        <f>B15+D15+F15+H15+J15</f>
        <v>4412640</v>
      </c>
      <c r="M15" s="29">
        <f>C15+E15+G15+I15+K15</f>
        <v>0</v>
      </c>
      <c r="N15" s="30">
        <f>L15+M15</f>
        <v>4412640</v>
      </c>
      <c r="P15" s="3" t="s">
        <v>12</v>
      </c>
      <c r="Q15" s="2">
        <v>174</v>
      </c>
      <c r="R15" s="2">
        <v>0</v>
      </c>
      <c r="S15" s="2">
        <v>348</v>
      </c>
      <c r="T15" s="2">
        <v>0</v>
      </c>
      <c r="U15" s="2">
        <v>174</v>
      </c>
      <c r="V15" s="2">
        <v>0</v>
      </c>
      <c r="W15" s="2">
        <v>870</v>
      </c>
      <c r="X15" s="2">
        <v>0</v>
      </c>
      <c r="Y15" s="2">
        <v>0</v>
      </c>
      <c r="Z15" s="2">
        <v>0</v>
      </c>
      <c r="AA15" s="1">
        <f>Q15+S15+U15+W15+Y15</f>
        <v>1566</v>
      </c>
      <c r="AB15" s="29">
        <f>R15+T15+V15+X15+Z15</f>
        <v>0</v>
      </c>
      <c r="AC15" s="30">
        <f>AA15+AB15</f>
        <v>1566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>
        <f t="shared" si="0"/>
        <v>2365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2234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31">
        <f t="shared" si="0"/>
        <v>2817.7777777777778</v>
      </c>
      <c r="AQ15" s="29" t="str">
        <f t="shared" si="0"/>
        <v>N.A.</v>
      </c>
      <c r="AR15" s="30">
        <f t="shared" si="0"/>
        <v>2817.7777777777778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29">
        <f t="shared" si="1"/>
        <v>0</v>
      </c>
      <c r="N16" s="30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29">
        <f t="shared" si="3"/>
        <v>0</v>
      </c>
      <c r="AC16" s="30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 t="str">
        <f t="shared" si="0"/>
        <v>N.A.</v>
      </c>
      <c r="AQ16" s="29" t="str">
        <f t="shared" si="0"/>
        <v>N.A.</v>
      </c>
      <c r="AR16" s="30" t="str">
        <f t="shared" si="0"/>
        <v>N.A.</v>
      </c>
    </row>
    <row r="17" spans="1:44" ht="15" customHeight="1" thickBot="1" x14ac:dyDescent="0.3">
      <c r="A17" s="3" t="s">
        <v>14</v>
      </c>
      <c r="B17" s="2">
        <v>2060160</v>
      </c>
      <c r="C17" s="2">
        <v>4906800</v>
      </c>
      <c r="D17" s="2"/>
      <c r="E17" s="2"/>
      <c r="F17" s="2"/>
      <c r="G17" s="2"/>
      <c r="H17" s="2"/>
      <c r="I17" s="2">
        <v>1405919.9999999998</v>
      </c>
      <c r="J17" s="2">
        <v>0</v>
      </c>
      <c r="K17" s="2"/>
      <c r="L17" s="1">
        <f t="shared" si="1"/>
        <v>2060160</v>
      </c>
      <c r="M17" s="29">
        <f t="shared" si="1"/>
        <v>6312720</v>
      </c>
      <c r="N17" s="30">
        <f t="shared" si="2"/>
        <v>8372880</v>
      </c>
      <c r="P17" s="3" t="s">
        <v>14</v>
      </c>
      <c r="Q17" s="2">
        <v>348</v>
      </c>
      <c r="R17" s="2">
        <v>522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522</v>
      </c>
      <c r="Y17" s="2">
        <v>174</v>
      </c>
      <c r="Z17" s="2">
        <v>0</v>
      </c>
      <c r="AA17" s="1">
        <f t="shared" si="3"/>
        <v>522</v>
      </c>
      <c r="AB17" s="29">
        <f t="shared" si="3"/>
        <v>1044</v>
      </c>
      <c r="AC17" s="30">
        <f t="shared" si="4"/>
        <v>1566</v>
      </c>
      <c r="AE17" s="3" t="s">
        <v>14</v>
      </c>
      <c r="AF17" s="2">
        <f t="shared" si="5"/>
        <v>5920</v>
      </c>
      <c r="AG17" s="2">
        <f t="shared" si="0"/>
        <v>9400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2693.333333333333</v>
      </c>
      <c r="AN17" s="2">
        <f t="shared" si="0"/>
        <v>0</v>
      </c>
      <c r="AO17" s="2" t="str">
        <f t="shared" si="0"/>
        <v>N.A.</v>
      </c>
      <c r="AP17" s="31">
        <f t="shared" si="0"/>
        <v>3946.6666666666665</v>
      </c>
      <c r="AQ17" s="29">
        <f t="shared" si="0"/>
        <v>6046.666666666667</v>
      </c>
      <c r="AR17" s="30">
        <f t="shared" si="0"/>
        <v>5346.666666666667</v>
      </c>
    </row>
    <row r="18" spans="1:44" ht="15" customHeight="1" thickBot="1" x14ac:dyDescent="0.3">
      <c r="A18" s="3" t="s">
        <v>15</v>
      </c>
      <c r="B18" s="2"/>
      <c r="C18" s="2"/>
      <c r="D18" s="2">
        <v>374100</v>
      </c>
      <c r="E18" s="2"/>
      <c r="F18" s="2"/>
      <c r="G18" s="2"/>
      <c r="H18" s="2"/>
      <c r="I18" s="2"/>
      <c r="J18" s="2"/>
      <c r="K18" s="2"/>
      <c r="L18" s="1">
        <f t="shared" si="1"/>
        <v>374100</v>
      </c>
      <c r="M18" s="29">
        <f t="shared" si="1"/>
        <v>0</v>
      </c>
      <c r="N18" s="30">
        <f t="shared" si="2"/>
        <v>374100</v>
      </c>
      <c r="P18" s="3" t="s">
        <v>15</v>
      </c>
      <c r="Q18" s="2">
        <v>0</v>
      </c>
      <c r="R18" s="2">
        <v>0</v>
      </c>
      <c r="S18" s="2">
        <v>174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174</v>
      </c>
      <c r="AB18" s="29">
        <f t="shared" si="3"/>
        <v>0</v>
      </c>
      <c r="AC18" s="38">
        <f t="shared" si="4"/>
        <v>174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2150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>
        <f t="shared" si="0"/>
        <v>2150</v>
      </c>
      <c r="AQ18" s="29" t="str">
        <f t="shared" si="0"/>
        <v>N.A.</v>
      </c>
      <c r="AR18" s="30">
        <f t="shared" si="0"/>
        <v>2150</v>
      </c>
    </row>
    <row r="19" spans="1:44" ht="15" customHeight="1" thickBot="1" x14ac:dyDescent="0.3">
      <c r="A19" s="4" t="s">
        <v>16</v>
      </c>
      <c r="B19" s="2">
        <v>2958000</v>
      </c>
      <c r="C19" s="2">
        <v>4906800</v>
      </c>
      <c r="D19" s="2">
        <v>1197120</v>
      </c>
      <c r="E19" s="2"/>
      <c r="F19" s="2">
        <v>748200</v>
      </c>
      <c r="G19" s="2"/>
      <c r="H19" s="2">
        <v>1943580</v>
      </c>
      <c r="I19" s="2">
        <v>1405919.9999999998</v>
      </c>
      <c r="J19" s="2">
        <v>0</v>
      </c>
      <c r="K19" s="2"/>
      <c r="L19" s="1">
        <f t="shared" ref="L19" si="6">B19+D19+F19+H19+J19</f>
        <v>6846900</v>
      </c>
      <c r="M19" s="29">
        <f t="shared" ref="M19" si="7">C19+E19+G19+I19+K19</f>
        <v>6312720</v>
      </c>
      <c r="N19" s="38">
        <f t="shared" ref="N19" si="8">L19+M19</f>
        <v>13159620</v>
      </c>
      <c r="P19" s="4" t="s">
        <v>16</v>
      </c>
      <c r="Q19" s="2">
        <v>522</v>
      </c>
      <c r="R19" s="2">
        <v>522</v>
      </c>
      <c r="S19" s="2">
        <v>522</v>
      </c>
      <c r="T19" s="2">
        <v>0</v>
      </c>
      <c r="U19" s="2">
        <v>174</v>
      </c>
      <c r="V19" s="2">
        <v>0</v>
      </c>
      <c r="W19" s="2">
        <v>870</v>
      </c>
      <c r="X19" s="2">
        <v>522</v>
      </c>
      <c r="Y19" s="2">
        <v>174</v>
      </c>
      <c r="Z19" s="2">
        <v>0</v>
      </c>
      <c r="AA19" s="1">
        <f t="shared" ref="AA19" si="9">Q19+S19+U19+W19+Y19</f>
        <v>2262</v>
      </c>
      <c r="AB19" s="29">
        <f t="shared" ref="AB19" si="10">R19+T19+V19+X19+Z19</f>
        <v>1044</v>
      </c>
      <c r="AC19" s="30">
        <f t="shared" ref="AC19" si="11">AA19+AB19</f>
        <v>3306</v>
      </c>
      <c r="AE19" s="4" t="s">
        <v>16</v>
      </c>
      <c r="AF19" s="2">
        <f t="shared" si="5"/>
        <v>5666.666666666667</v>
      </c>
      <c r="AG19" s="2">
        <f t="shared" si="0"/>
        <v>9400</v>
      </c>
      <c r="AH19" s="2">
        <f t="shared" si="0"/>
        <v>2293.3333333333335</v>
      </c>
      <c r="AI19" s="2" t="str">
        <f t="shared" si="0"/>
        <v>N.A.</v>
      </c>
      <c r="AJ19" s="2">
        <f t="shared" si="0"/>
        <v>4300</v>
      </c>
      <c r="AK19" s="2" t="str">
        <f t="shared" si="0"/>
        <v>N.A.</v>
      </c>
      <c r="AL19" s="2">
        <f t="shared" si="0"/>
        <v>2234</v>
      </c>
      <c r="AM19" s="2">
        <f t="shared" si="0"/>
        <v>2693.333333333333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3026.9230769230771</v>
      </c>
      <c r="AQ19" s="29">
        <f t="shared" ref="AQ19" si="13">IFERROR(M19/AB19, "N.A.")</f>
        <v>6046.666666666667</v>
      </c>
      <c r="AR19" s="30">
        <f t="shared" ref="AR19" si="14">IFERROR(N19/AC19, "N.A.")</f>
        <v>3980.5263157894738</v>
      </c>
    </row>
    <row r="20" spans="1:44" ht="15" customHeight="1" thickBot="1" x14ac:dyDescent="0.3">
      <c r="A20" s="5" t="s">
        <v>0</v>
      </c>
      <c r="B20" s="63">
        <f>B19+C19</f>
        <v>7864800</v>
      </c>
      <c r="C20" s="64"/>
      <c r="D20" s="63">
        <f>D19+E19</f>
        <v>1197120</v>
      </c>
      <c r="E20" s="64"/>
      <c r="F20" s="63">
        <f>F19+G19</f>
        <v>748200</v>
      </c>
      <c r="G20" s="64"/>
      <c r="H20" s="63">
        <f>H19+I19</f>
        <v>3349500</v>
      </c>
      <c r="I20" s="64"/>
      <c r="J20" s="63">
        <f>J19+K19</f>
        <v>0</v>
      </c>
      <c r="K20" s="64"/>
      <c r="L20" s="63">
        <f>L19+M19</f>
        <v>13159620</v>
      </c>
      <c r="M20" s="67"/>
      <c r="N20" s="39">
        <f>B20+D20+F20+H20+J20</f>
        <v>13159620</v>
      </c>
      <c r="P20" s="5" t="s">
        <v>0</v>
      </c>
      <c r="Q20" s="63">
        <f>Q19+R19</f>
        <v>1044</v>
      </c>
      <c r="R20" s="64"/>
      <c r="S20" s="63">
        <f>S19+T19</f>
        <v>522</v>
      </c>
      <c r="T20" s="64"/>
      <c r="U20" s="63">
        <f>U19+V19</f>
        <v>174</v>
      </c>
      <c r="V20" s="64"/>
      <c r="W20" s="63">
        <f>W19+X19</f>
        <v>1392</v>
      </c>
      <c r="X20" s="64"/>
      <c r="Y20" s="63">
        <f>Y19+Z19</f>
        <v>174</v>
      </c>
      <c r="Z20" s="64"/>
      <c r="AA20" s="63">
        <f>AA19+AB19</f>
        <v>3306</v>
      </c>
      <c r="AB20" s="64"/>
      <c r="AC20" s="40">
        <f>Q20+S20+U20+W20+Y20</f>
        <v>3306</v>
      </c>
      <c r="AE20" s="5" t="s">
        <v>0</v>
      </c>
      <c r="AF20" s="65">
        <f>IFERROR(B20/Q20,"N.A.")</f>
        <v>7533.333333333333</v>
      </c>
      <c r="AG20" s="66"/>
      <c r="AH20" s="65">
        <f>IFERROR(D20/S20,"N.A.")</f>
        <v>2293.3333333333335</v>
      </c>
      <c r="AI20" s="66"/>
      <c r="AJ20" s="65">
        <f>IFERROR(F20/U20,"N.A.")</f>
        <v>4300</v>
      </c>
      <c r="AK20" s="66"/>
      <c r="AL20" s="65">
        <f>IFERROR(H20/W20,"N.A.")</f>
        <v>2406.25</v>
      </c>
      <c r="AM20" s="66"/>
      <c r="AN20" s="65">
        <f>IFERROR(J20/Y20,"N.A.")</f>
        <v>0</v>
      </c>
      <c r="AO20" s="66"/>
      <c r="AP20" s="65">
        <f>IFERROR(L20/AA20,"N.A.")</f>
        <v>3980.5263157894738</v>
      </c>
      <c r="AQ20" s="66"/>
      <c r="AR20" s="32">
        <f>IFERROR(N20/AC20, "N.A.")</f>
        <v>3980.5263157894738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897840</v>
      </c>
      <c r="C27" s="2"/>
      <c r="D27" s="2">
        <v>823020</v>
      </c>
      <c r="E27" s="2"/>
      <c r="F27" s="2">
        <v>748200</v>
      </c>
      <c r="G27" s="2"/>
      <c r="H27" s="2">
        <v>1421580</v>
      </c>
      <c r="I27" s="2"/>
      <c r="J27" s="2"/>
      <c r="K27" s="2"/>
      <c r="L27" s="1">
        <f>B27+D27+F27+H27+J27</f>
        <v>3890640</v>
      </c>
      <c r="M27" s="29">
        <f>C27+E27+G27+I27+K27</f>
        <v>0</v>
      </c>
      <c r="N27" s="30">
        <f>L27+M27</f>
        <v>3890640</v>
      </c>
      <c r="P27" s="3" t="s">
        <v>12</v>
      </c>
      <c r="Q27" s="2">
        <v>174</v>
      </c>
      <c r="R27" s="2">
        <v>0</v>
      </c>
      <c r="S27" s="2">
        <v>348</v>
      </c>
      <c r="T27" s="2">
        <v>0</v>
      </c>
      <c r="U27" s="2">
        <v>174</v>
      </c>
      <c r="V27" s="2">
        <v>0</v>
      </c>
      <c r="W27" s="2">
        <v>696</v>
      </c>
      <c r="X27" s="2">
        <v>0</v>
      </c>
      <c r="Y27" s="2">
        <v>0</v>
      </c>
      <c r="Z27" s="2">
        <v>0</v>
      </c>
      <c r="AA27" s="1">
        <f>Q27+S27+U27+W27+Y27</f>
        <v>1392</v>
      </c>
      <c r="AB27" s="29">
        <f>R27+T27+V27+X27+Z27</f>
        <v>0</v>
      </c>
      <c r="AC27" s="30">
        <f>AA27+AB27</f>
        <v>1392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>
        <f t="shared" si="15"/>
        <v>2365</v>
      </c>
      <c r="AI27" s="2" t="str">
        <f t="shared" si="15"/>
        <v>N.A.</v>
      </c>
      <c r="AJ27" s="2">
        <f t="shared" si="15"/>
        <v>4300</v>
      </c>
      <c r="AK27" s="2" t="str">
        <f t="shared" si="15"/>
        <v>N.A.</v>
      </c>
      <c r="AL27" s="2">
        <f t="shared" si="15"/>
        <v>2042.5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2795</v>
      </c>
      <c r="AQ27" s="29" t="str">
        <f t="shared" si="15"/>
        <v>N.A.</v>
      </c>
      <c r="AR27" s="30">
        <f t="shared" si="15"/>
        <v>2795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29">
        <f t="shared" si="16"/>
        <v>0</v>
      </c>
      <c r="N28" s="30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29">
        <f t="shared" si="18"/>
        <v>0</v>
      </c>
      <c r="AC28" s="30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 t="str">
        <f t="shared" si="15"/>
        <v>N.A.</v>
      </c>
      <c r="AQ28" s="29" t="str">
        <f t="shared" si="15"/>
        <v>N.A.</v>
      </c>
      <c r="AR28" s="30" t="str">
        <f t="shared" si="15"/>
        <v>N.A.</v>
      </c>
    </row>
    <row r="29" spans="1:44" ht="15" customHeight="1" thickBot="1" x14ac:dyDescent="0.3">
      <c r="A29" s="3" t="s">
        <v>14</v>
      </c>
      <c r="B29" s="2">
        <v>1162320</v>
      </c>
      <c r="C29" s="2">
        <v>4802400</v>
      </c>
      <c r="D29" s="2"/>
      <c r="E29" s="2"/>
      <c r="F29" s="2"/>
      <c r="G29" s="2"/>
      <c r="H29" s="2"/>
      <c r="I29" s="2">
        <v>1231920</v>
      </c>
      <c r="J29" s="2"/>
      <c r="K29" s="2"/>
      <c r="L29" s="1">
        <f t="shared" si="16"/>
        <v>1162320</v>
      </c>
      <c r="M29" s="29">
        <f t="shared" si="16"/>
        <v>6034320</v>
      </c>
      <c r="N29" s="30">
        <f t="shared" si="17"/>
        <v>7196640</v>
      </c>
      <c r="P29" s="3" t="s">
        <v>14</v>
      </c>
      <c r="Q29" s="2">
        <v>174</v>
      </c>
      <c r="R29" s="2">
        <v>348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348</v>
      </c>
      <c r="Y29" s="2">
        <v>0</v>
      </c>
      <c r="Z29" s="2">
        <v>0</v>
      </c>
      <c r="AA29" s="1">
        <f t="shared" si="18"/>
        <v>174</v>
      </c>
      <c r="AB29" s="29">
        <f t="shared" si="18"/>
        <v>696</v>
      </c>
      <c r="AC29" s="30">
        <f t="shared" si="19"/>
        <v>870</v>
      </c>
      <c r="AE29" s="3" t="s">
        <v>14</v>
      </c>
      <c r="AF29" s="2">
        <f t="shared" si="20"/>
        <v>6680</v>
      </c>
      <c r="AG29" s="2">
        <f t="shared" si="15"/>
        <v>13800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3540</v>
      </c>
      <c r="AN29" s="2" t="str">
        <f t="shared" si="15"/>
        <v>N.A.</v>
      </c>
      <c r="AO29" s="2" t="str">
        <f t="shared" si="15"/>
        <v>N.A.</v>
      </c>
      <c r="AP29" s="31">
        <f t="shared" si="15"/>
        <v>6680</v>
      </c>
      <c r="AQ29" s="29">
        <f t="shared" si="15"/>
        <v>8670</v>
      </c>
      <c r="AR29" s="30">
        <f t="shared" si="15"/>
        <v>8272</v>
      </c>
    </row>
    <row r="30" spans="1:44" ht="15" customHeight="1" thickBot="1" x14ac:dyDescent="0.3">
      <c r="A30" s="3" t="s">
        <v>15</v>
      </c>
      <c r="B30" s="2"/>
      <c r="C30" s="2"/>
      <c r="D30" s="2">
        <v>374100</v>
      </c>
      <c r="E30" s="2"/>
      <c r="F30" s="2"/>
      <c r="G30" s="2"/>
      <c r="H30" s="2"/>
      <c r="I30" s="2"/>
      <c r="J30" s="2"/>
      <c r="K30" s="2"/>
      <c r="L30" s="1">
        <f t="shared" si="16"/>
        <v>374100</v>
      </c>
      <c r="M30" s="29">
        <f t="shared" si="16"/>
        <v>0</v>
      </c>
      <c r="N30" s="30">
        <f t="shared" si="17"/>
        <v>374100</v>
      </c>
      <c r="P30" s="3" t="s">
        <v>15</v>
      </c>
      <c r="Q30" s="2">
        <v>0</v>
      </c>
      <c r="R30" s="2">
        <v>0</v>
      </c>
      <c r="S30" s="2">
        <v>174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174</v>
      </c>
      <c r="AB30" s="29">
        <f t="shared" si="18"/>
        <v>0</v>
      </c>
      <c r="AC30" s="38">
        <f t="shared" si="19"/>
        <v>174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2150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>
        <f t="shared" si="15"/>
        <v>2150</v>
      </c>
      <c r="AQ30" s="29" t="str">
        <f t="shared" si="15"/>
        <v>N.A.</v>
      </c>
      <c r="AR30" s="30">
        <f t="shared" si="15"/>
        <v>2150</v>
      </c>
    </row>
    <row r="31" spans="1:44" ht="15" customHeight="1" thickBot="1" x14ac:dyDescent="0.3">
      <c r="A31" s="4" t="s">
        <v>16</v>
      </c>
      <c r="B31" s="2">
        <v>2060160</v>
      </c>
      <c r="C31" s="2">
        <v>4802400</v>
      </c>
      <c r="D31" s="2">
        <v>1197120</v>
      </c>
      <c r="E31" s="2"/>
      <c r="F31" s="2">
        <v>748200</v>
      </c>
      <c r="G31" s="2"/>
      <c r="H31" s="2">
        <v>1421580</v>
      </c>
      <c r="I31" s="2">
        <v>1231920</v>
      </c>
      <c r="J31" s="2"/>
      <c r="K31" s="2"/>
      <c r="L31" s="1">
        <f t="shared" ref="L31" si="21">B31+D31+F31+H31+J31</f>
        <v>5427060</v>
      </c>
      <c r="M31" s="29">
        <f t="shared" ref="M31" si="22">C31+E31+G31+I31+K31</f>
        <v>6034320</v>
      </c>
      <c r="N31" s="38">
        <f t="shared" ref="N31" si="23">L31+M31</f>
        <v>11461380</v>
      </c>
      <c r="P31" s="4" t="s">
        <v>16</v>
      </c>
      <c r="Q31" s="2">
        <v>348</v>
      </c>
      <c r="R31" s="2">
        <v>348</v>
      </c>
      <c r="S31" s="2">
        <v>522</v>
      </c>
      <c r="T31" s="2">
        <v>0</v>
      </c>
      <c r="U31" s="2">
        <v>174</v>
      </c>
      <c r="V31" s="2">
        <v>0</v>
      </c>
      <c r="W31" s="2">
        <v>696</v>
      </c>
      <c r="X31" s="2">
        <v>348</v>
      </c>
      <c r="Y31" s="2">
        <v>0</v>
      </c>
      <c r="Z31" s="2">
        <v>0</v>
      </c>
      <c r="AA31" s="1">
        <f t="shared" ref="AA31" si="24">Q31+S31+U31+W31+Y31</f>
        <v>1740</v>
      </c>
      <c r="AB31" s="29">
        <f t="shared" ref="AB31" si="25">R31+T31+V31+X31+Z31</f>
        <v>696</v>
      </c>
      <c r="AC31" s="30">
        <f t="shared" ref="AC31" si="26">AA31+AB31</f>
        <v>2436</v>
      </c>
      <c r="AE31" s="4" t="s">
        <v>16</v>
      </c>
      <c r="AF31" s="2">
        <f t="shared" si="20"/>
        <v>5920</v>
      </c>
      <c r="AG31" s="2">
        <f t="shared" si="15"/>
        <v>13800</v>
      </c>
      <c r="AH31" s="2">
        <f t="shared" si="15"/>
        <v>2293.3333333333335</v>
      </c>
      <c r="AI31" s="2" t="str">
        <f t="shared" si="15"/>
        <v>N.A.</v>
      </c>
      <c r="AJ31" s="2">
        <f t="shared" si="15"/>
        <v>4300</v>
      </c>
      <c r="AK31" s="2" t="str">
        <f t="shared" si="15"/>
        <v>N.A.</v>
      </c>
      <c r="AL31" s="2">
        <f t="shared" si="15"/>
        <v>2042.5</v>
      </c>
      <c r="AM31" s="2">
        <f t="shared" si="15"/>
        <v>3540</v>
      </c>
      <c r="AN31" s="2" t="str">
        <f t="shared" si="15"/>
        <v>N.A.</v>
      </c>
      <c r="AO31" s="2" t="str">
        <f t="shared" si="15"/>
        <v>N.A.</v>
      </c>
      <c r="AP31" s="31">
        <f t="shared" ref="AP31" si="27">IFERROR(L31/AA31, "N.A.")</f>
        <v>3119</v>
      </c>
      <c r="AQ31" s="29">
        <f t="shared" ref="AQ31" si="28">IFERROR(M31/AB31, "N.A.")</f>
        <v>8670</v>
      </c>
      <c r="AR31" s="30">
        <f t="shared" ref="AR31" si="29">IFERROR(N31/AC31, "N.A.")</f>
        <v>4705</v>
      </c>
    </row>
    <row r="32" spans="1:44" ht="15" customHeight="1" thickBot="1" x14ac:dyDescent="0.3">
      <c r="A32" s="5" t="s">
        <v>0</v>
      </c>
      <c r="B32" s="63">
        <f>B31+C31</f>
        <v>6862560</v>
      </c>
      <c r="C32" s="64"/>
      <c r="D32" s="63">
        <f>D31+E31</f>
        <v>1197120</v>
      </c>
      <c r="E32" s="64"/>
      <c r="F32" s="63">
        <f>F31+G31</f>
        <v>748200</v>
      </c>
      <c r="G32" s="64"/>
      <c r="H32" s="63">
        <f>H31+I31</f>
        <v>2653500</v>
      </c>
      <c r="I32" s="64"/>
      <c r="J32" s="63">
        <f>J31+K31</f>
        <v>0</v>
      </c>
      <c r="K32" s="64"/>
      <c r="L32" s="63">
        <f>L31+M31</f>
        <v>11461380</v>
      </c>
      <c r="M32" s="67"/>
      <c r="N32" s="39">
        <f>B32+D32+F32+H32+J32</f>
        <v>11461380</v>
      </c>
      <c r="P32" s="5" t="s">
        <v>0</v>
      </c>
      <c r="Q32" s="63">
        <f>Q31+R31</f>
        <v>696</v>
      </c>
      <c r="R32" s="64"/>
      <c r="S32" s="63">
        <f>S31+T31</f>
        <v>522</v>
      </c>
      <c r="T32" s="64"/>
      <c r="U32" s="63">
        <f>U31+V31</f>
        <v>174</v>
      </c>
      <c r="V32" s="64"/>
      <c r="W32" s="63">
        <f>W31+X31</f>
        <v>1044</v>
      </c>
      <c r="X32" s="64"/>
      <c r="Y32" s="63">
        <f>Y31+Z31</f>
        <v>0</v>
      </c>
      <c r="Z32" s="64"/>
      <c r="AA32" s="63">
        <f>AA31+AB31</f>
        <v>2436</v>
      </c>
      <c r="AB32" s="64"/>
      <c r="AC32" s="40">
        <f>Q32+S32+U32+W32+Y32</f>
        <v>2436</v>
      </c>
      <c r="AE32" s="5" t="s">
        <v>0</v>
      </c>
      <c r="AF32" s="65">
        <f>IFERROR(B32/Q32,"N.A.")</f>
        <v>9860</v>
      </c>
      <c r="AG32" s="66"/>
      <c r="AH32" s="65">
        <f>IFERROR(D32/S32,"N.A.")</f>
        <v>2293.3333333333335</v>
      </c>
      <c r="AI32" s="66"/>
      <c r="AJ32" s="65">
        <f>IFERROR(F32/U32,"N.A.")</f>
        <v>4300</v>
      </c>
      <c r="AK32" s="66"/>
      <c r="AL32" s="65">
        <f>IFERROR(H32/W32,"N.A.")</f>
        <v>2541.6666666666665</v>
      </c>
      <c r="AM32" s="66"/>
      <c r="AN32" s="65" t="str">
        <f>IFERROR(J32/Y32,"N.A.")</f>
        <v>N.A.</v>
      </c>
      <c r="AO32" s="66"/>
      <c r="AP32" s="65">
        <f>IFERROR(L32/AA32,"N.A.")</f>
        <v>4705</v>
      </c>
      <c r="AQ32" s="66"/>
      <c r="AR32" s="32">
        <f>IFERROR(N32/AC32, "N.A.")</f>
        <v>4705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522000</v>
      </c>
      <c r="I39" s="2"/>
      <c r="J39" s="2"/>
      <c r="K39" s="2"/>
      <c r="L39" s="1">
        <f>B39+D39+F39+H39+J39</f>
        <v>522000</v>
      </c>
      <c r="M39" s="29">
        <f>C39+E39+G39+I39+K39</f>
        <v>0</v>
      </c>
      <c r="N39" s="30">
        <f>L39+M39</f>
        <v>522000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174</v>
      </c>
      <c r="X39" s="2">
        <v>0</v>
      </c>
      <c r="Y39" s="2">
        <v>0</v>
      </c>
      <c r="Z39" s="2">
        <v>0</v>
      </c>
      <c r="AA39" s="1">
        <f>Q39+S39+U39+W39+Y39</f>
        <v>174</v>
      </c>
      <c r="AB39" s="29">
        <f>R39+T39+V39+X39+Z39</f>
        <v>0</v>
      </c>
      <c r="AC39" s="30">
        <f>AA39+AB39</f>
        <v>174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3000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31">
        <f t="shared" si="30"/>
        <v>3000</v>
      </c>
      <c r="AQ39" s="29" t="str">
        <f t="shared" si="30"/>
        <v>N.A.</v>
      </c>
      <c r="AR39" s="30">
        <f t="shared" si="30"/>
        <v>3000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29">
        <f t="shared" si="31"/>
        <v>0</v>
      </c>
      <c r="N40" s="30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29">
        <f t="shared" si="33"/>
        <v>0</v>
      </c>
      <c r="AC40" s="30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 t="str">
        <f t="shared" si="30"/>
        <v>N.A.</v>
      </c>
      <c r="AQ40" s="29" t="str">
        <f t="shared" si="30"/>
        <v>N.A.</v>
      </c>
      <c r="AR40" s="30" t="str">
        <f t="shared" si="30"/>
        <v>N.A.</v>
      </c>
    </row>
    <row r="41" spans="1:44" ht="15" customHeight="1" thickBot="1" x14ac:dyDescent="0.3">
      <c r="A41" s="3" t="s">
        <v>14</v>
      </c>
      <c r="B41" s="2">
        <v>897840</v>
      </c>
      <c r="C41" s="2">
        <v>104400</v>
      </c>
      <c r="D41" s="2"/>
      <c r="E41" s="2"/>
      <c r="F41" s="2"/>
      <c r="G41" s="2"/>
      <c r="H41" s="2"/>
      <c r="I41" s="2">
        <v>174000</v>
      </c>
      <c r="J41" s="2">
        <v>0</v>
      </c>
      <c r="K41" s="2"/>
      <c r="L41" s="1">
        <f t="shared" si="31"/>
        <v>897840</v>
      </c>
      <c r="M41" s="29">
        <f t="shared" si="31"/>
        <v>278400</v>
      </c>
      <c r="N41" s="30">
        <f t="shared" si="32"/>
        <v>1176240</v>
      </c>
      <c r="P41" s="3" t="s">
        <v>14</v>
      </c>
      <c r="Q41" s="2">
        <v>174</v>
      </c>
      <c r="R41" s="2">
        <v>174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174</v>
      </c>
      <c r="Y41" s="2">
        <v>174</v>
      </c>
      <c r="Z41" s="2">
        <v>0</v>
      </c>
      <c r="AA41" s="1">
        <f t="shared" si="33"/>
        <v>348</v>
      </c>
      <c r="AB41" s="29">
        <f t="shared" si="33"/>
        <v>348</v>
      </c>
      <c r="AC41" s="30">
        <f t="shared" si="34"/>
        <v>696</v>
      </c>
      <c r="AE41" s="3" t="s">
        <v>14</v>
      </c>
      <c r="AF41" s="2">
        <f t="shared" si="35"/>
        <v>5160</v>
      </c>
      <c r="AG41" s="2">
        <f t="shared" si="30"/>
        <v>600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1000</v>
      </c>
      <c r="AN41" s="2">
        <f t="shared" si="30"/>
        <v>0</v>
      </c>
      <c r="AO41" s="2" t="str">
        <f t="shared" si="30"/>
        <v>N.A.</v>
      </c>
      <c r="AP41" s="31">
        <f t="shared" si="30"/>
        <v>2580</v>
      </c>
      <c r="AQ41" s="29">
        <f t="shared" si="30"/>
        <v>800</v>
      </c>
      <c r="AR41" s="30">
        <f t="shared" si="30"/>
        <v>1690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>
        <v>897840</v>
      </c>
      <c r="C43" s="2">
        <v>104400</v>
      </c>
      <c r="D43" s="2"/>
      <c r="E43" s="2"/>
      <c r="F43" s="2"/>
      <c r="G43" s="2"/>
      <c r="H43" s="2">
        <v>522000</v>
      </c>
      <c r="I43" s="2">
        <v>174000</v>
      </c>
      <c r="J43" s="2">
        <v>0</v>
      </c>
      <c r="K43" s="2"/>
      <c r="L43" s="1">
        <f t="shared" ref="L43" si="36">B43+D43+F43+H43+J43</f>
        <v>1419840</v>
      </c>
      <c r="M43" s="29">
        <f t="shared" ref="M43" si="37">C43+E43+G43+I43+K43</f>
        <v>278400</v>
      </c>
      <c r="N43" s="38">
        <f t="shared" ref="N43" si="38">L43+M43</f>
        <v>1698240</v>
      </c>
      <c r="P43" s="4" t="s">
        <v>16</v>
      </c>
      <c r="Q43" s="2">
        <v>174</v>
      </c>
      <c r="R43" s="2">
        <v>174</v>
      </c>
      <c r="S43" s="2">
        <v>0</v>
      </c>
      <c r="T43" s="2">
        <v>0</v>
      </c>
      <c r="U43" s="2">
        <v>0</v>
      </c>
      <c r="V43" s="2">
        <v>0</v>
      </c>
      <c r="W43" s="2">
        <v>174</v>
      </c>
      <c r="X43" s="2">
        <v>174</v>
      </c>
      <c r="Y43" s="2">
        <v>174</v>
      </c>
      <c r="Z43" s="2">
        <v>0</v>
      </c>
      <c r="AA43" s="1">
        <f t="shared" ref="AA43" si="39">Q43+S43+U43+W43+Y43</f>
        <v>522</v>
      </c>
      <c r="AB43" s="29">
        <f t="shared" ref="AB43" si="40">R43+T43+V43+X43+Z43</f>
        <v>348</v>
      </c>
      <c r="AC43" s="38">
        <f t="shared" ref="AC43" si="41">AA43+AB43</f>
        <v>870</v>
      </c>
      <c r="AE43" s="4" t="s">
        <v>16</v>
      </c>
      <c r="AF43" s="2">
        <f t="shared" si="35"/>
        <v>5160</v>
      </c>
      <c r="AG43" s="2">
        <f t="shared" si="30"/>
        <v>600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3000</v>
      </c>
      <c r="AM43" s="2">
        <f t="shared" si="30"/>
        <v>1000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2720</v>
      </c>
      <c r="AQ43" s="29">
        <f t="shared" ref="AQ43" si="43">IFERROR(M43/AB43, "N.A.")</f>
        <v>800</v>
      </c>
      <c r="AR43" s="30">
        <f t="shared" ref="AR43" si="44">IFERROR(N43/AC43, "N.A.")</f>
        <v>1952</v>
      </c>
    </row>
    <row r="44" spans="1:44" ht="15" customHeight="1" thickBot="1" x14ac:dyDescent="0.3">
      <c r="A44" s="5" t="s">
        <v>0</v>
      </c>
      <c r="B44" s="63">
        <f>B43+C43</f>
        <v>1002240</v>
      </c>
      <c r="C44" s="64"/>
      <c r="D44" s="63">
        <f>D43+E43</f>
        <v>0</v>
      </c>
      <c r="E44" s="64"/>
      <c r="F44" s="63">
        <f>F43+G43</f>
        <v>0</v>
      </c>
      <c r="G44" s="64"/>
      <c r="H44" s="63">
        <f>H43+I43</f>
        <v>696000</v>
      </c>
      <c r="I44" s="64"/>
      <c r="J44" s="63">
        <f>J43+K43</f>
        <v>0</v>
      </c>
      <c r="K44" s="64"/>
      <c r="L44" s="63">
        <f>L43+M43</f>
        <v>1698240</v>
      </c>
      <c r="M44" s="67"/>
      <c r="N44" s="39">
        <f>B44+D44+F44+H44+J44</f>
        <v>1698240</v>
      </c>
      <c r="P44" s="5" t="s">
        <v>0</v>
      </c>
      <c r="Q44" s="63">
        <f>Q43+R43</f>
        <v>348</v>
      </c>
      <c r="R44" s="64"/>
      <c r="S44" s="63">
        <f>S43+T43</f>
        <v>0</v>
      </c>
      <c r="T44" s="64"/>
      <c r="U44" s="63">
        <f>U43+V43</f>
        <v>0</v>
      </c>
      <c r="V44" s="64"/>
      <c r="W44" s="63">
        <f>W43+X43</f>
        <v>348</v>
      </c>
      <c r="X44" s="64"/>
      <c r="Y44" s="63">
        <f>Y43+Z43</f>
        <v>174</v>
      </c>
      <c r="Z44" s="64"/>
      <c r="AA44" s="63">
        <f>AA43+AB43</f>
        <v>870</v>
      </c>
      <c r="AB44" s="67"/>
      <c r="AC44" s="39">
        <f>Q44+S44+U44+W44+Y44</f>
        <v>870</v>
      </c>
      <c r="AE44" s="5" t="s">
        <v>0</v>
      </c>
      <c r="AF44" s="65">
        <f>IFERROR(B44/Q44,"N.A.")</f>
        <v>2880</v>
      </c>
      <c r="AG44" s="66"/>
      <c r="AH44" s="65" t="str">
        <f>IFERROR(D44/S44,"N.A.")</f>
        <v>N.A.</v>
      </c>
      <c r="AI44" s="66"/>
      <c r="AJ44" s="65" t="str">
        <f>IFERROR(F44/U44,"N.A.")</f>
        <v>N.A.</v>
      </c>
      <c r="AK44" s="66"/>
      <c r="AL44" s="65">
        <f>IFERROR(H44/W44,"N.A.")</f>
        <v>2000</v>
      </c>
      <c r="AM44" s="66"/>
      <c r="AN44" s="65">
        <f>IFERROR(J44/Y44,"N.A.")</f>
        <v>0</v>
      </c>
      <c r="AO44" s="66"/>
      <c r="AP44" s="65">
        <f>IFERROR(L44/AA44,"N.A.")</f>
        <v>1952</v>
      </c>
      <c r="AQ44" s="66"/>
      <c r="AR44" s="32">
        <f>IFERROR(N44/AC44, "N.A.")</f>
        <v>1952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35000980.000000007</v>
      </c>
      <c r="C15" s="2"/>
      <c r="D15" s="2">
        <v>12224719.999999998</v>
      </c>
      <c r="E15" s="2"/>
      <c r="F15" s="2">
        <v>3450060</v>
      </c>
      <c r="G15" s="2"/>
      <c r="H15" s="2">
        <v>71832572.000000015</v>
      </c>
      <c r="I15" s="2"/>
      <c r="J15" s="2">
        <v>0</v>
      </c>
      <c r="K15" s="2"/>
      <c r="L15" s="1">
        <f>B15+D15+F15+H15+J15</f>
        <v>122508332.00000003</v>
      </c>
      <c r="M15" s="29">
        <f>C15+E15+G15+I15+K15</f>
        <v>0</v>
      </c>
      <c r="N15" s="30">
        <f>L15+M15</f>
        <v>122508332.00000003</v>
      </c>
      <c r="P15" s="3" t="s">
        <v>12</v>
      </c>
      <c r="Q15" s="2">
        <v>6449</v>
      </c>
      <c r="R15" s="2">
        <v>0</v>
      </c>
      <c r="S15" s="2">
        <v>3524</v>
      </c>
      <c r="T15" s="2">
        <v>0</v>
      </c>
      <c r="U15" s="2">
        <v>1553</v>
      </c>
      <c r="V15" s="2">
        <v>0</v>
      </c>
      <c r="W15" s="2">
        <v>17331</v>
      </c>
      <c r="X15" s="2">
        <v>0</v>
      </c>
      <c r="Y15" s="2">
        <v>783</v>
      </c>
      <c r="Z15" s="2">
        <v>0</v>
      </c>
      <c r="AA15" s="1">
        <f>Q15+S15+U15+W15+Y15</f>
        <v>29640</v>
      </c>
      <c r="AB15" s="29">
        <f>R15+T15+V15+X15+Z15</f>
        <v>0</v>
      </c>
      <c r="AC15" s="30">
        <f>AA15+AB15</f>
        <v>29640</v>
      </c>
      <c r="AE15" s="3" t="s">
        <v>12</v>
      </c>
      <c r="AF15" s="2">
        <f>IFERROR(B15/Q15, "N.A.")</f>
        <v>5427.349976740581</v>
      </c>
      <c r="AG15" s="2" t="str">
        <f t="shared" ref="AG15:AR19" si="0">IFERROR(C15/R15, "N.A.")</f>
        <v>N.A.</v>
      </c>
      <c r="AH15" s="2">
        <f t="shared" si="0"/>
        <v>3468.9897843359813</v>
      </c>
      <c r="AI15" s="2" t="str">
        <f t="shared" si="0"/>
        <v>N.A.</v>
      </c>
      <c r="AJ15" s="2">
        <f t="shared" si="0"/>
        <v>2221.545396007727</v>
      </c>
      <c r="AK15" s="2" t="str">
        <f t="shared" si="0"/>
        <v>N.A.</v>
      </c>
      <c r="AL15" s="2">
        <f t="shared" si="0"/>
        <v>4144.7447925682309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4133.2095816464243</v>
      </c>
      <c r="AQ15" s="29" t="str">
        <f t="shared" si="0"/>
        <v>N.A.</v>
      </c>
      <c r="AR15" s="30">
        <f t="shared" si="0"/>
        <v>4133.2095816464243</v>
      </c>
    </row>
    <row r="16" spans="1:44" ht="15" customHeight="1" thickBot="1" x14ac:dyDescent="0.3">
      <c r="A16" s="3" t="s">
        <v>13</v>
      </c>
      <c r="B16" s="2">
        <v>7311170.0000000009</v>
      </c>
      <c r="C16" s="2"/>
      <c r="D16" s="2">
        <v>1731180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9042350</v>
      </c>
      <c r="M16" s="29">
        <f t="shared" si="1"/>
        <v>0</v>
      </c>
      <c r="N16" s="30">
        <f t="shared" ref="N16:N18" si="2">L16+M16</f>
        <v>9042350</v>
      </c>
      <c r="P16" s="3" t="s">
        <v>13</v>
      </c>
      <c r="Q16" s="2">
        <v>3326</v>
      </c>
      <c r="R16" s="2">
        <v>0</v>
      </c>
      <c r="S16" s="2">
        <v>1030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4356</v>
      </c>
      <c r="AB16" s="29">
        <f t="shared" si="3"/>
        <v>0</v>
      </c>
      <c r="AC16" s="30">
        <f t="shared" ref="AC16:AC18" si="4">AA16+AB16</f>
        <v>4356</v>
      </c>
      <c r="AE16" s="3" t="s">
        <v>13</v>
      </c>
      <c r="AF16" s="2">
        <f t="shared" ref="AF16:AF19" si="5">IFERROR(B16/Q16, "N.A.")</f>
        <v>2198.1870114251356</v>
      </c>
      <c r="AG16" s="2" t="str">
        <f t="shared" si="0"/>
        <v>N.A.</v>
      </c>
      <c r="AH16" s="2">
        <f t="shared" si="0"/>
        <v>1680.7572815533981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2075.837924701561</v>
      </c>
      <c r="AQ16" s="29" t="str">
        <f t="shared" si="0"/>
        <v>N.A.</v>
      </c>
      <c r="AR16" s="30">
        <f t="shared" si="0"/>
        <v>2075.837924701561</v>
      </c>
    </row>
    <row r="17" spans="1:44" ht="15" customHeight="1" thickBot="1" x14ac:dyDescent="0.3">
      <c r="A17" s="3" t="s">
        <v>14</v>
      </c>
      <c r="B17" s="2">
        <v>115991106.00000004</v>
      </c>
      <c r="C17" s="2">
        <v>443072105.99999994</v>
      </c>
      <c r="D17" s="2">
        <v>26209270</v>
      </c>
      <c r="E17" s="2">
        <v>8117960</v>
      </c>
      <c r="F17" s="2"/>
      <c r="G17" s="2">
        <v>29037900.000000004</v>
      </c>
      <c r="H17" s="2"/>
      <c r="I17" s="2">
        <v>18950440</v>
      </c>
      <c r="J17" s="2">
        <v>0</v>
      </c>
      <c r="K17" s="2"/>
      <c r="L17" s="1">
        <f t="shared" si="1"/>
        <v>142200376.00000006</v>
      </c>
      <c r="M17" s="29">
        <f t="shared" si="1"/>
        <v>499178405.99999994</v>
      </c>
      <c r="N17" s="30">
        <f t="shared" si="2"/>
        <v>641378782</v>
      </c>
      <c r="P17" s="3" t="s">
        <v>14</v>
      </c>
      <c r="Q17" s="2">
        <v>20561</v>
      </c>
      <c r="R17" s="2">
        <v>58219</v>
      </c>
      <c r="S17" s="2">
        <v>5037</v>
      </c>
      <c r="T17" s="2">
        <v>811</v>
      </c>
      <c r="U17" s="2">
        <v>0</v>
      </c>
      <c r="V17" s="2">
        <v>1896</v>
      </c>
      <c r="W17" s="2">
        <v>0</v>
      </c>
      <c r="X17" s="2">
        <v>3231</v>
      </c>
      <c r="Y17" s="2">
        <v>1412</v>
      </c>
      <c r="Z17" s="2">
        <v>0</v>
      </c>
      <c r="AA17" s="1">
        <f t="shared" si="3"/>
        <v>27010</v>
      </c>
      <c r="AB17" s="29">
        <f t="shared" si="3"/>
        <v>64157</v>
      </c>
      <c r="AC17" s="30">
        <f t="shared" si="4"/>
        <v>91167</v>
      </c>
      <c r="AE17" s="3" t="s">
        <v>14</v>
      </c>
      <c r="AF17" s="2">
        <f t="shared" si="5"/>
        <v>5641.3163756626645</v>
      </c>
      <c r="AG17" s="2">
        <f t="shared" si="0"/>
        <v>7610.4382761641382</v>
      </c>
      <c r="AH17" s="2">
        <f t="shared" si="0"/>
        <v>5203.3492158030576</v>
      </c>
      <c r="AI17" s="2">
        <f t="shared" si="0"/>
        <v>10009.815043156597</v>
      </c>
      <c r="AJ17" s="2" t="str">
        <f t="shared" si="0"/>
        <v>N.A.</v>
      </c>
      <c r="AK17" s="2">
        <f t="shared" si="0"/>
        <v>15315.348101265825</v>
      </c>
      <c r="AL17" s="2" t="str">
        <f t="shared" si="0"/>
        <v>N.A.</v>
      </c>
      <c r="AM17" s="2">
        <f t="shared" si="0"/>
        <v>5865.1934385639124</v>
      </c>
      <c r="AN17" s="2">
        <f t="shared" si="0"/>
        <v>0</v>
      </c>
      <c r="AO17" s="2" t="str">
        <f t="shared" si="0"/>
        <v>N.A.</v>
      </c>
      <c r="AP17" s="31">
        <f t="shared" si="0"/>
        <v>5264.7306923361739</v>
      </c>
      <c r="AQ17" s="29">
        <f t="shared" si="0"/>
        <v>7780.5758685724077</v>
      </c>
      <c r="AR17" s="30">
        <f t="shared" si="0"/>
        <v>7035.2077177048714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29">
        <f t="shared" si="1"/>
        <v>0</v>
      </c>
      <c r="N18" s="30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188</v>
      </c>
      <c r="X18" s="2">
        <v>0</v>
      </c>
      <c r="Y18" s="2">
        <v>0</v>
      </c>
      <c r="Z18" s="2">
        <v>0</v>
      </c>
      <c r="AA18" s="1">
        <f t="shared" si="3"/>
        <v>188</v>
      </c>
      <c r="AB18" s="29">
        <f t="shared" si="3"/>
        <v>0</v>
      </c>
      <c r="AC18" s="38">
        <f t="shared" si="4"/>
        <v>188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>
        <f t="shared" si="0"/>
        <v>0</v>
      </c>
      <c r="AQ18" s="29" t="str">
        <f t="shared" si="0"/>
        <v>N.A.</v>
      </c>
      <c r="AR18" s="30">
        <f t="shared" si="0"/>
        <v>0</v>
      </c>
    </row>
    <row r="19" spans="1:44" ht="15" customHeight="1" thickBot="1" x14ac:dyDescent="0.3">
      <c r="A19" s="4" t="s">
        <v>16</v>
      </c>
      <c r="B19" s="2">
        <v>158303255.99999997</v>
      </c>
      <c r="C19" s="2">
        <v>443072105.99999994</v>
      </c>
      <c r="D19" s="2">
        <v>40165170</v>
      </c>
      <c r="E19" s="2">
        <v>8117960</v>
      </c>
      <c r="F19" s="2">
        <v>3450060</v>
      </c>
      <c r="G19" s="2">
        <v>29037900.000000004</v>
      </c>
      <c r="H19" s="2">
        <v>71832572</v>
      </c>
      <c r="I19" s="2">
        <v>18950440</v>
      </c>
      <c r="J19" s="2">
        <v>0</v>
      </c>
      <c r="K19" s="2"/>
      <c r="L19" s="1">
        <f t="shared" ref="L19" si="6">B19+D19+F19+H19+J19</f>
        <v>273751058</v>
      </c>
      <c r="M19" s="29">
        <f t="shared" ref="M19" si="7">C19+E19+G19+I19+K19</f>
        <v>499178405.99999994</v>
      </c>
      <c r="N19" s="38">
        <f t="shared" ref="N19" si="8">L19+M19</f>
        <v>772929464</v>
      </c>
      <c r="P19" s="4" t="s">
        <v>16</v>
      </c>
      <c r="Q19" s="2">
        <v>30336</v>
      </c>
      <c r="R19" s="2">
        <v>58219</v>
      </c>
      <c r="S19" s="2">
        <v>9591</v>
      </c>
      <c r="T19" s="2">
        <v>811</v>
      </c>
      <c r="U19" s="2">
        <v>1553</v>
      </c>
      <c r="V19" s="2">
        <v>1896</v>
      </c>
      <c r="W19" s="2">
        <v>17519</v>
      </c>
      <c r="X19" s="2">
        <v>3231</v>
      </c>
      <c r="Y19" s="2">
        <v>2195</v>
      </c>
      <c r="Z19" s="2">
        <v>0</v>
      </c>
      <c r="AA19" s="1">
        <f t="shared" ref="AA19" si="9">Q19+S19+U19+W19+Y19</f>
        <v>61194</v>
      </c>
      <c r="AB19" s="29">
        <f t="shared" ref="AB19" si="10">R19+T19+V19+X19+Z19</f>
        <v>64157</v>
      </c>
      <c r="AC19" s="30">
        <f t="shared" ref="AC19" si="11">AA19+AB19</f>
        <v>125351</v>
      </c>
      <c r="AE19" s="4" t="s">
        <v>16</v>
      </c>
      <c r="AF19" s="2">
        <f t="shared" si="5"/>
        <v>5218.3299050632904</v>
      </c>
      <c r="AG19" s="2">
        <f t="shared" si="0"/>
        <v>7610.4382761641382</v>
      </c>
      <c r="AH19" s="2">
        <f t="shared" si="0"/>
        <v>4187.7979355645921</v>
      </c>
      <c r="AI19" s="2">
        <f t="shared" si="0"/>
        <v>10009.815043156597</v>
      </c>
      <c r="AJ19" s="2">
        <f t="shared" si="0"/>
        <v>2221.545396007727</v>
      </c>
      <c r="AK19" s="2">
        <f t="shared" si="0"/>
        <v>15315.348101265825</v>
      </c>
      <c r="AL19" s="2">
        <f t="shared" si="0"/>
        <v>4100.2666818882353</v>
      </c>
      <c r="AM19" s="2">
        <f t="shared" si="0"/>
        <v>5865.1934385639124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4473.4950812171128</v>
      </c>
      <c r="AQ19" s="29">
        <f t="shared" ref="AQ19" si="13">IFERROR(M19/AB19, "N.A.")</f>
        <v>7780.5758685724077</v>
      </c>
      <c r="AR19" s="30">
        <f t="shared" ref="AR19" si="14">IFERROR(N19/AC19, "N.A.")</f>
        <v>6166.1212435481166</v>
      </c>
    </row>
    <row r="20" spans="1:44" ht="15" customHeight="1" thickBot="1" x14ac:dyDescent="0.3">
      <c r="A20" s="5" t="s">
        <v>0</v>
      </c>
      <c r="B20" s="63">
        <f>B19+C19</f>
        <v>601375361.99999988</v>
      </c>
      <c r="C20" s="64"/>
      <c r="D20" s="63">
        <f>D19+E19</f>
        <v>48283130</v>
      </c>
      <c r="E20" s="64"/>
      <c r="F20" s="63">
        <f>F19+G19</f>
        <v>32487960.000000004</v>
      </c>
      <c r="G20" s="64"/>
      <c r="H20" s="63">
        <f>H19+I19</f>
        <v>90783012</v>
      </c>
      <c r="I20" s="64"/>
      <c r="J20" s="63">
        <f>J19+K19</f>
        <v>0</v>
      </c>
      <c r="K20" s="64"/>
      <c r="L20" s="63">
        <f>L19+M19</f>
        <v>772929464</v>
      </c>
      <c r="M20" s="67"/>
      <c r="N20" s="39">
        <f>B20+D20+F20+H20+J20</f>
        <v>772929463.99999988</v>
      </c>
      <c r="P20" s="5" t="s">
        <v>0</v>
      </c>
      <c r="Q20" s="63">
        <f>Q19+R19</f>
        <v>88555</v>
      </c>
      <c r="R20" s="64"/>
      <c r="S20" s="63">
        <f>S19+T19</f>
        <v>10402</v>
      </c>
      <c r="T20" s="64"/>
      <c r="U20" s="63">
        <f>U19+V19</f>
        <v>3449</v>
      </c>
      <c r="V20" s="64"/>
      <c r="W20" s="63">
        <f>W19+X19</f>
        <v>20750</v>
      </c>
      <c r="X20" s="64"/>
      <c r="Y20" s="63">
        <f>Y19+Z19</f>
        <v>2195</v>
      </c>
      <c r="Z20" s="64"/>
      <c r="AA20" s="63">
        <f>AA19+AB19</f>
        <v>125351</v>
      </c>
      <c r="AB20" s="64"/>
      <c r="AC20" s="40">
        <f>Q20+S20+U20+W20+Y20</f>
        <v>125351</v>
      </c>
      <c r="AE20" s="5" t="s">
        <v>0</v>
      </c>
      <c r="AF20" s="65">
        <f>IFERROR(B20/Q20,"N.A.")</f>
        <v>6790.9814465586342</v>
      </c>
      <c r="AG20" s="66"/>
      <c r="AH20" s="65">
        <f>IFERROR(D20/S20,"N.A.")</f>
        <v>4641.71601615074</v>
      </c>
      <c r="AI20" s="66"/>
      <c r="AJ20" s="65">
        <f>IFERROR(F20/U20,"N.A.")</f>
        <v>9419.5302986372881</v>
      </c>
      <c r="AK20" s="66"/>
      <c r="AL20" s="65">
        <f>IFERROR(H20/W20,"N.A.")</f>
        <v>4375.0849156626509</v>
      </c>
      <c r="AM20" s="66"/>
      <c r="AN20" s="65">
        <f>IFERROR(J20/Y20,"N.A.")</f>
        <v>0</v>
      </c>
      <c r="AO20" s="66"/>
      <c r="AP20" s="65">
        <f>IFERROR(L20/AA20,"N.A.")</f>
        <v>6166.1212435481166</v>
      </c>
      <c r="AQ20" s="66"/>
      <c r="AR20" s="32">
        <f>IFERROR(N20/AC20, "N.A.")</f>
        <v>6166.1212435481157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29104820</v>
      </c>
      <c r="C27" s="2"/>
      <c r="D27" s="2">
        <v>11316120</v>
      </c>
      <c r="E27" s="2"/>
      <c r="F27" s="2">
        <v>1888560.0000000002</v>
      </c>
      <c r="G27" s="2"/>
      <c r="H27" s="2">
        <v>44550472.000000007</v>
      </c>
      <c r="I27" s="2"/>
      <c r="J27" s="2"/>
      <c r="K27" s="2"/>
      <c r="L27" s="1">
        <f>B27+D27+F27+H27+J27</f>
        <v>86859972</v>
      </c>
      <c r="M27" s="29">
        <f>C27+E27+G27+I27+K27</f>
        <v>0</v>
      </c>
      <c r="N27" s="30">
        <f>L27+M27</f>
        <v>86859972</v>
      </c>
      <c r="P27" s="3" t="s">
        <v>12</v>
      </c>
      <c r="Q27" s="2">
        <v>5453</v>
      </c>
      <c r="R27" s="2">
        <v>0</v>
      </c>
      <c r="S27" s="2">
        <v>3111</v>
      </c>
      <c r="T27" s="2">
        <v>0</v>
      </c>
      <c r="U27" s="2">
        <v>706</v>
      </c>
      <c r="V27" s="2">
        <v>0</v>
      </c>
      <c r="W27" s="2">
        <v>9049</v>
      </c>
      <c r="X27" s="2">
        <v>0</v>
      </c>
      <c r="Y27" s="2">
        <v>0</v>
      </c>
      <c r="Z27" s="2">
        <v>0</v>
      </c>
      <c r="AA27" s="1">
        <f>Q27+S27+U27+W27+Y27</f>
        <v>18319</v>
      </c>
      <c r="AB27" s="29">
        <f>R27+T27+V27+X27+Z27</f>
        <v>0</v>
      </c>
      <c r="AC27" s="30">
        <f>AA27+AB27</f>
        <v>18319</v>
      </c>
      <c r="AE27" s="3" t="s">
        <v>12</v>
      </c>
      <c r="AF27" s="2">
        <f>IFERROR(B27/Q27, "N.A.")</f>
        <v>5337.3959288465066</v>
      </c>
      <c r="AG27" s="2" t="str">
        <f t="shared" ref="AG27:AR31" si="15">IFERROR(C27/R27, "N.A.")</f>
        <v>N.A.</v>
      </c>
      <c r="AH27" s="2">
        <f t="shared" si="15"/>
        <v>3637.4541947926714</v>
      </c>
      <c r="AI27" s="2" t="str">
        <f t="shared" si="15"/>
        <v>N.A.</v>
      </c>
      <c r="AJ27" s="2">
        <f t="shared" si="15"/>
        <v>2675.0141643059492</v>
      </c>
      <c r="AK27" s="2" t="str">
        <f t="shared" si="15"/>
        <v>N.A.</v>
      </c>
      <c r="AL27" s="2">
        <f t="shared" si="15"/>
        <v>4923.2480937120135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4741.523663955456</v>
      </c>
      <c r="AQ27" s="29" t="str">
        <f t="shared" si="15"/>
        <v>N.A.</v>
      </c>
      <c r="AR27" s="30">
        <f t="shared" si="15"/>
        <v>4741.523663955456</v>
      </c>
    </row>
    <row r="28" spans="1:44" ht="15" customHeight="1" thickBot="1" x14ac:dyDescent="0.3">
      <c r="A28" s="3" t="s">
        <v>13</v>
      </c>
      <c r="B28" s="2">
        <v>3154899.9999999995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3154899.9999999995</v>
      </c>
      <c r="M28" s="29">
        <f t="shared" si="16"/>
        <v>0</v>
      </c>
      <c r="N28" s="30">
        <f t="shared" ref="N28:N30" si="17">L28+M28</f>
        <v>3154899.9999999995</v>
      </c>
      <c r="P28" s="3" t="s">
        <v>13</v>
      </c>
      <c r="Q28" s="2">
        <v>540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540</v>
      </c>
      <c r="AB28" s="29">
        <f t="shared" si="18"/>
        <v>0</v>
      </c>
      <c r="AC28" s="30">
        <f t="shared" ref="AC28:AC30" si="19">AA28+AB28</f>
        <v>540</v>
      </c>
      <c r="AE28" s="3" t="s">
        <v>13</v>
      </c>
      <c r="AF28" s="2">
        <f t="shared" ref="AF28:AF31" si="20">IFERROR(B28/Q28, "N.A.")</f>
        <v>5842.4074074074069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>
        <f t="shared" si="15"/>
        <v>5842.4074074074069</v>
      </c>
      <c r="AQ28" s="29" t="str">
        <f t="shared" si="15"/>
        <v>N.A.</v>
      </c>
      <c r="AR28" s="30">
        <f t="shared" si="15"/>
        <v>5842.4074074074069</v>
      </c>
    </row>
    <row r="29" spans="1:44" ht="15" customHeight="1" thickBot="1" x14ac:dyDescent="0.3">
      <c r="A29" s="3" t="s">
        <v>14</v>
      </c>
      <c r="B29" s="2">
        <v>86033176</v>
      </c>
      <c r="C29" s="2">
        <v>303727056</v>
      </c>
      <c r="D29" s="2">
        <v>17261400</v>
      </c>
      <c r="E29" s="2">
        <v>8117960</v>
      </c>
      <c r="F29" s="2"/>
      <c r="G29" s="2">
        <v>15578899.999999998</v>
      </c>
      <c r="H29" s="2"/>
      <c r="I29" s="2">
        <v>16570440.000000002</v>
      </c>
      <c r="J29" s="2">
        <v>0</v>
      </c>
      <c r="K29" s="2"/>
      <c r="L29" s="1">
        <f t="shared" si="16"/>
        <v>103294576</v>
      </c>
      <c r="M29" s="29">
        <f t="shared" si="16"/>
        <v>343994356</v>
      </c>
      <c r="N29" s="30">
        <f t="shared" si="17"/>
        <v>447288932</v>
      </c>
      <c r="P29" s="3" t="s">
        <v>14</v>
      </c>
      <c r="Q29" s="2">
        <v>12750</v>
      </c>
      <c r="R29" s="2">
        <v>37771</v>
      </c>
      <c r="S29" s="2">
        <v>3339</v>
      </c>
      <c r="T29" s="2">
        <v>811</v>
      </c>
      <c r="U29" s="2">
        <v>0</v>
      </c>
      <c r="V29" s="2">
        <v>894</v>
      </c>
      <c r="W29" s="2">
        <v>0</v>
      </c>
      <c r="X29" s="2">
        <v>3112</v>
      </c>
      <c r="Y29" s="2">
        <v>353</v>
      </c>
      <c r="Z29" s="2">
        <v>0</v>
      </c>
      <c r="AA29" s="1">
        <f t="shared" si="18"/>
        <v>16442</v>
      </c>
      <c r="AB29" s="29">
        <f t="shared" si="18"/>
        <v>42588</v>
      </c>
      <c r="AC29" s="30">
        <f t="shared" si="19"/>
        <v>59030</v>
      </c>
      <c r="AE29" s="3" t="s">
        <v>14</v>
      </c>
      <c r="AF29" s="2">
        <f t="shared" si="20"/>
        <v>6747.7000784313723</v>
      </c>
      <c r="AG29" s="2">
        <f t="shared" si="15"/>
        <v>8041.2765349077335</v>
      </c>
      <c r="AH29" s="2">
        <f t="shared" si="15"/>
        <v>5169.6316262353994</v>
      </c>
      <c r="AI29" s="2">
        <f t="shared" si="15"/>
        <v>10009.815043156597</v>
      </c>
      <c r="AJ29" s="2" t="str">
        <f t="shared" si="15"/>
        <v>N.A.</v>
      </c>
      <c r="AK29" s="2">
        <f t="shared" si="15"/>
        <v>17426.062639821026</v>
      </c>
      <c r="AL29" s="2" t="str">
        <f t="shared" si="15"/>
        <v>N.A.</v>
      </c>
      <c r="AM29" s="2">
        <f t="shared" si="15"/>
        <v>5324.6915167095121</v>
      </c>
      <c r="AN29" s="2">
        <f t="shared" si="15"/>
        <v>0</v>
      </c>
      <c r="AO29" s="2" t="str">
        <f t="shared" si="15"/>
        <v>N.A.</v>
      </c>
      <c r="AP29" s="31">
        <f t="shared" si="15"/>
        <v>6282.3607833596889</v>
      </c>
      <c r="AQ29" s="29">
        <f t="shared" si="15"/>
        <v>8077.2601671832444</v>
      </c>
      <c r="AR29" s="30">
        <f t="shared" si="15"/>
        <v>7577.3154667118415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29">
        <f t="shared" si="16"/>
        <v>0</v>
      </c>
      <c r="N30" s="30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188</v>
      </c>
      <c r="X30" s="2">
        <v>0</v>
      </c>
      <c r="Y30" s="2">
        <v>0</v>
      </c>
      <c r="Z30" s="2">
        <v>0</v>
      </c>
      <c r="AA30" s="1">
        <f t="shared" si="18"/>
        <v>188</v>
      </c>
      <c r="AB30" s="29">
        <f t="shared" si="18"/>
        <v>0</v>
      </c>
      <c r="AC30" s="38">
        <f t="shared" si="19"/>
        <v>188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>
        <f t="shared" si="15"/>
        <v>0</v>
      </c>
      <c r="AQ30" s="29" t="str">
        <f t="shared" si="15"/>
        <v>N.A.</v>
      </c>
      <c r="AR30" s="30">
        <f t="shared" si="15"/>
        <v>0</v>
      </c>
    </row>
    <row r="31" spans="1:44" ht="15" customHeight="1" thickBot="1" x14ac:dyDescent="0.3">
      <c r="A31" s="4" t="s">
        <v>16</v>
      </c>
      <c r="B31" s="2">
        <v>118292896.00000001</v>
      </c>
      <c r="C31" s="2">
        <v>303727056</v>
      </c>
      <c r="D31" s="2">
        <v>28577520</v>
      </c>
      <c r="E31" s="2">
        <v>8117960</v>
      </c>
      <c r="F31" s="2">
        <v>1888560.0000000002</v>
      </c>
      <c r="G31" s="2">
        <v>15578899.999999998</v>
      </c>
      <c r="H31" s="2">
        <v>44550472</v>
      </c>
      <c r="I31" s="2">
        <v>16570440.000000002</v>
      </c>
      <c r="J31" s="2">
        <v>0</v>
      </c>
      <c r="K31" s="2"/>
      <c r="L31" s="1">
        <f t="shared" ref="L31" si="21">B31+D31+F31+H31+J31</f>
        <v>193309448</v>
      </c>
      <c r="M31" s="29">
        <f t="shared" ref="M31" si="22">C31+E31+G31+I31+K31</f>
        <v>343994356</v>
      </c>
      <c r="N31" s="38">
        <f t="shared" ref="N31" si="23">L31+M31</f>
        <v>537303804</v>
      </c>
      <c r="P31" s="4" t="s">
        <v>16</v>
      </c>
      <c r="Q31" s="2">
        <v>18743</v>
      </c>
      <c r="R31" s="2">
        <v>37771</v>
      </c>
      <c r="S31" s="2">
        <v>6450</v>
      </c>
      <c r="T31" s="2">
        <v>811</v>
      </c>
      <c r="U31" s="2">
        <v>706</v>
      </c>
      <c r="V31" s="2">
        <v>894</v>
      </c>
      <c r="W31" s="2">
        <v>9237</v>
      </c>
      <c r="X31" s="2">
        <v>3112</v>
      </c>
      <c r="Y31" s="2">
        <v>353</v>
      </c>
      <c r="Z31" s="2">
        <v>0</v>
      </c>
      <c r="AA31" s="1">
        <f t="shared" ref="AA31" si="24">Q31+S31+U31+W31+Y31</f>
        <v>35489</v>
      </c>
      <c r="AB31" s="29">
        <f t="shared" ref="AB31" si="25">R31+T31+V31+X31+Z31</f>
        <v>42588</v>
      </c>
      <c r="AC31" s="30">
        <f t="shared" ref="AC31" si="26">AA31+AB31</f>
        <v>78077</v>
      </c>
      <c r="AE31" s="4" t="s">
        <v>16</v>
      </c>
      <c r="AF31" s="2">
        <f t="shared" si="20"/>
        <v>6311.3106759857019</v>
      </c>
      <c r="AG31" s="2">
        <f t="shared" si="15"/>
        <v>8041.2765349077335</v>
      </c>
      <c r="AH31" s="2">
        <f t="shared" si="15"/>
        <v>4430.6232558139536</v>
      </c>
      <c r="AI31" s="2">
        <f t="shared" si="15"/>
        <v>10009.815043156597</v>
      </c>
      <c r="AJ31" s="2">
        <f t="shared" si="15"/>
        <v>2675.0141643059492</v>
      </c>
      <c r="AK31" s="2">
        <f t="shared" si="15"/>
        <v>17426.062639821026</v>
      </c>
      <c r="AL31" s="2">
        <f t="shared" si="15"/>
        <v>4823.045577568475</v>
      </c>
      <c r="AM31" s="2">
        <f t="shared" si="15"/>
        <v>5324.6915167095121</v>
      </c>
      <c r="AN31" s="2">
        <f t="shared" si="15"/>
        <v>0</v>
      </c>
      <c r="AO31" s="2" t="str">
        <f t="shared" si="15"/>
        <v>N.A.</v>
      </c>
      <c r="AP31" s="31">
        <f t="shared" ref="AP31" si="27">IFERROR(L31/AA31, "N.A.")</f>
        <v>5447.024373749613</v>
      </c>
      <c r="AQ31" s="29">
        <f t="shared" ref="AQ31" si="28">IFERROR(M31/AB31, "N.A.")</f>
        <v>8077.2601671832444</v>
      </c>
      <c r="AR31" s="30">
        <f t="shared" ref="AR31" si="29">IFERROR(N31/AC31, "N.A.")</f>
        <v>6881.7168180129875</v>
      </c>
    </row>
    <row r="32" spans="1:44" ht="15" customHeight="1" thickBot="1" x14ac:dyDescent="0.3">
      <c r="A32" s="5" t="s">
        <v>0</v>
      </c>
      <c r="B32" s="63">
        <f>B31+C31</f>
        <v>422019952</v>
      </c>
      <c r="C32" s="64"/>
      <c r="D32" s="63">
        <f>D31+E31</f>
        <v>36695480</v>
      </c>
      <c r="E32" s="64"/>
      <c r="F32" s="63">
        <f>F31+G31</f>
        <v>17467460</v>
      </c>
      <c r="G32" s="64"/>
      <c r="H32" s="63">
        <f>H31+I31</f>
        <v>61120912</v>
      </c>
      <c r="I32" s="64"/>
      <c r="J32" s="63">
        <f>J31+K31</f>
        <v>0</v>
      </c>
      <c r="K32" s="64"/>
      <c r="L32" s="63">
        <f>L31+M31</f>
        <v>537303804</v>
      </c>
      <c r="M32" s="67"/>
      <c r="N32" s="39">
        <f>B32+D32+F32+H32+J32</f>
        <v>537303804</v>
      </c>
      <c r="P32" s="5" t="s">
        <v>0</v>
      </c>
      <c r="Q32" s="63">
        <f>Q31+R31</f>
        <v>56514</v>
      </c>
      <c r="R32" s="64"/>
      <c r="S32" s="63">
        <f>S31+T31</f>
        <v>7261</v>
      </c>
      <c r="T32" s="64"/>
      <c r="U32" s="63">
        <f>U31+V31</f>
        <v>1600</v>
      </c>
      <c r="V32" s="64"/>
      <c r="W32" s="63">
        <f>W31+X31</f>
        <v>12349</v>
      </c>
      <c r="X32" s="64"/>
      <c r="Y32" s="63">
        <f>Y31+Z31</f>
        <v>353</v>
      </c>
      <c r="Z32" s="64"/>
      <c r="AA32" s="63">
        <f>AA31+AB31</f>
        <v>78077</v>
      </c>
      <c r="AB32" s="64"/>
      <c r="AC32" s="40">
        <f>Q32+S32+U32+W32+Y32</f>
        <v>78077</v>
      </c>
      <c r="AE32" s="5" t="s">
        <v>0</v>
      </c>
      <c r="AF32" s="65">
        <f>IFERROR(B32/Q32,"N.A.")</f>
        <v>7467.5293201684535</v>
      </c>
      <c r="AG32" s="66"/>
      <c r="AH32" s="65">
        <f>IFERROR(D32/S32,"N.A.")</f>
        <v>5053.7777165679654</v>
      </c>
      <c r="AI32" s="66"/>
      <c r="AJ32" s="65">
        <f>IFERROR(F32/U32,"N.A.")</f>
        <v>10917.1625</v>
      </c>
      <c r="AK32" s="66"/>
      <c r="AL32" s="65">
        <f>IFERROR(H32/W32,"N.A.")</f>
        <v>4949.4624665964857</v>
      </c>
      <c r="AM32" s="66"/>
      <c r="AN32" s="65">
        <f>IFERROR(J32/Y32,"N.A.")</f>
        <v>0</v>
      </c>
      <c r="AO32" s="66"/>
      <c r="AP32" s="65">
        <f>IFERROR(L32/AA32,"N.A.")</f>
        <v>6881.7168180129875</v>
      </c>
      <c r="AQ32" s="66"/>
      <c r="AR32" s="32">
        <f>IFERROR(N32/AC32, "N.A.")</f>
        <v>6881.7168180129875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5896160.0000000009</v>
      </c>
      <c r="C39" s="2"/>
      <c r="D39" s="2">
        <v>908600</v>
      </c>
      <c r="E39" s="2"/>
      <c r="F39" s="2">
        <v>1561500.0000000002</v>
      </c>
      <c r="G39" s="2"/>
      <c r="H39" s="2">
        <v>27282099.999999996</v>
      </c>
      <c r="I39" s="2"/>
      <c r="J39" s="2">
        <v>0</v>
      </c>
      <c r="K39" s="2"/>
      <c r="L39" s="1">
        <f>B39+D39+F39+H39+J39</f>
        <v>35648360</v>
      </c>
      <c r="M39" s="29">
        <f>C39+E39+G39+I39+K39</f>
        <v>0</v>
      </c>
      <c r="N39" s="30">
        <f>L39+M39</f>
        <v>35648360</v>
      </c>
      <c r="P39" s="3" t="s">
        <v>12</v>
      </c>
      <c r="Q39" s="2">
        <v>996</v>
      </c>
      <c r="R39" s="2">
        <v>0</v>
      </c>
      <c r="S39" s="2">
        <v>413</v>
      </c>
      <c r="T39" s="2">
        <v>0</v>
      </c>
      <c r="U39" s="2">
        <v>847</v>
      </c>
      <c r="V39" s="2">
        <v>0</v>
      </c>
      <c r="W39" s="2">
        <v>8282</v>
      </c>
      <c r="X39" s="2">
        <v>0</v>
      </c>
      <c r="Y39" s="2">
        <v>783</v>
      </c>
      <c r="Z39" s="2">
        <v>0</v>
      </c>
      <c r="AA39" s="1">
        <f>Q39+S39+U39+W39+Y39</f>
        <v>11321</v>
      </c>
      <c r="AB39" s="29">
        <f>R39+T39+V39+X39+Z39</f>
        <v>0</v>
      </c>
      <c r="AC39" s="30">
        <f>AA39+AB39</f>
        <v>11321</v>
      </c>
      <c r="AE39" s="3" t="s">
        <v>12</v>
      </c>
      <c r="AF39" s="2">
        <f>IFERROR(B39/Q39, "N.A.")</f>
        <v>5919.8393574297197</v>
      </c>
      <c r="AG39" s="2" t="str">
        <f t="shared" ref="AG39:AR43" si="30">IFERROR(C39/R39, "N.A.")</f>
        <v>N.A.</v>
      </c>
      <c r="AH39" s="2">
        <f t="shared" si="30"/>
        <v>2200</v>
      </c>
      <c r="AI39" s="2" t="str">
        <f t="shared" si="30"/>
        <v>N.A.</v>
      </c>
      <c r="AJ39" s="2">
        <f t="shared" si="30"/>
        <v>1843.5655253837074</v>
      </c>
      <c r="AK39" s="2" t="str">
        <f t="shared" si="30"/>
        <v>N.A.</v>
      </c>
      <c r="AL39" s="2">
        <f t="shared" si="30"/>
        <v>3294.1439265877802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3148.8702411447753</v>
      </c>
      <c r="AQ39" s="29" t="str">
        <f t="shared" si="30"/>
        <v>N.A.</v>
      </c>
      <c r="AR39" s="30">
        <f t="shared" si="30"/>
        <v>3148.8702411447753</v>
      </c>
    </row>
    <row r="40" spans="1:44" ht="15" customHeight="1" thickBot="1" x14ac:dyDescent="0.3">
      <c r="A40" s="3" t="s">
        <v>13</v>
      </c>
      <c r="B40" s="2">
        <v>4156269.9999999995</v>
      </c>
      <c r="C40" s="2"/>
      <c r="D40" s="2">
        <v>1731180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5887450</v>
      </c>
      <c r="M40" s="29">
        <f t="shared" si="31"/>
        <v>0</v>
      </c>
      <c r="N40" s="30">
        <f t="shared" ref="N40:N42" si="32">L40+M40</f>
        <v>5887450</v>
      </c>
      <c r="P40" s="3" t="s">
        <v>13</v>
      </c>
      <c r="Q40" s="2">
        <v>2786</v>
      </c>
      <c r="R40" s="2">
        <v>0</v>
      </c>
      <c r="S40" s="2">
        <v>1030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3816</v>
      </c>
      <c r="AB40" s="29">
        <f t="shared" si="33"/>
        <v>0</v>
      </c>
      <c r="AC40" s="30">
        <f t="shared" ref="AC40:AC42" si="34">AA40+AB40</f>
        <v>3816</v>
      </c>
      <c r="AE40" s="3" t="s">
        <v>13</v>
      </c>
      <c r="AF40" s="2">
        <f t="shared" ref="AF40:AF43" si="35">IFERROR(B40/Q40, "N.A.")</f>
        <v>1491.8413496051685</v>
      </c>
      <c r="AG40" s="2" t="str">
        <f t="shared" si="30"/>
        <v>N.A.</v>
      </c>
      <c r="AH40" s="2">
        <f t="shared" si="30"/>
        <v>1680.7572815533981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1542.8328092243187</v>
      </c>
      <c r="AQ40" s="29" t="str">
        <f t="shared" si="30"/>
        <v>N.A.</v>
      </c>
      <c r="AR40" s="30">
        <f t="shared" si="30"/>
        <v>1542.8328092243187</v>
      </c>
    </row>
    <row r="41" spans="1:44" ht="15" customHeight="1" thickBot="1" x14ac:dyDescent="0.3">
      <c r="A41" s="3" t="s">
        <v>14</v>
      </c>
      <c r="B41" s="2">
        <v>29957930.000000004</v>
      </c>
      <c r="C41" s="2">
        <v>139345050</v>
      </c>
      <c r="D41" s="2">
        <v>8947870</v>
      </c>
      <c r="E41" s="2"/>
      <c r="F41" s="2"/>
      <c r="G41" s="2">
        <v>13459000</v>
      </c>
      <c r="H41" s="2"/>
      <c r="I41" s="2">
        <v>2380000</v>
      </c>
      <c r="J41" s="2">
        <v>0</v>
      </c>
      <c r="K41" s="2"/>
      <c r="L41" s="1">
        <f t="shared" si="31"/>
        <v>38905800</v>
      </c>
      <c r="M41" s="29">
        <f t="shared" si="31"/>
        <v>155184050</v>
      </c>
      <c r="N41" s="30">
        <f t="shared" si="32"/>
        <v>194089850</v>
      </c>
      <c r="P41" s="3" t="s">
        <v>14</v>
      </c>
      <c r="Q41" s="2">
        <v>7811</v>
      </c>
      <c r="R41" s="2">
        <v>20448</v>
      </c>
      <c r="S41" s="2">
        <v>1698</v>
      </c>
      <c r="T41" s="2">
        <v>0</v>
      </c>
      <c r="U41" s="2">
        <v>0</v>
      </c>
      <c r="V41" s="2">
        <v>1002</v>
      </c>
      <c r="W41" s="2">
        <v>0</v>
      </c>
      <c r="X41" s="2">
        <v>119</v>
      </c>
      <c r="Y41" s="2">
        <v>1059</v>
      </c>
      <c r="Z41" s="2">
        <v>0</v>
      </c>
      <c r="AA41" s="1">
        <f t="shared" si="33"/>
        <v>10568</v>
      </c>
      <c r="AB41" s="29">
        <f t="shared" si="33"/>
        <v>21569</v>
      </c>
      <c r="AC41" s="30">
        <f t="shared" si="34"/>
        <v>32137</v>
      </c>
      <c r="AE41" s="3" t="s">
        <v>14</v>
      </c>
      <c r="AF41" s="2">
        <f t="shared" si="35"/>
        <v>3835.3514274740755</v>
      </c>
      <c r="AG41" s="2">
        <f t="shared" si="30"/>
        <v>6814.6053403755868</v>
      </c>
      <c r="AH41" s="2">
        <f t="shared" si="30"/>
        <v>5269.6525323910482</v>
      </c>
      <c r="AI41" s="2" t="str">
        <f t="shared" si="30"/>
        <v>N.A.</v>
      </c>
      <c r="AJ41" s="2" t="str">
        <f t="shared" si="30"/>
        <v>N.A.</v>
      </c>
      <c r="AK41" s="2">
        <f t="shared" si="30"/>
        <v>13432.135728542915</v>
      </c>
      <c r="AL41" s="2" t="str">
        <f t="shared" si="30"/>
        <v>N.A.</v>
      </c>
      <c r="AM41" s="2">
        <f t="shared" si="30"/>
        <v>20000</v>
      </c>
      <c r="AN41" s="2">
        <f t="shared" si="30"/>
        <v>0</v>
      </c>
      <c r="AO41" s="2" t="str">
        <f t="shared" si="30"/>
        <v>N.A.</v>
      </c>
      <c r="AP41" s="31">
        <f t="shared" si="30"/>
        <v>3681.4723694171084</v>
      </c>
      <c r="AQ41" s="29">
        <f t="shared" si="30"/>
        <v>7194.7725902916218</v>
      </c>
      <c r="AR41" s="30">
        <f t="shared" si="30"/>
        <v>6039.4514111460312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>
        <v>40010359.999999993</v>
      </c>
      <c r="C43" s="2">
        <v>139345050</v>
      </c>
      <c r="D43" s="2">
        <v>11587649.999999998</v>
      </c>
      <c r="E43" s="2"/>
      <c r="F43" s="2">
        <v>1561500.0000000002</v>
      </c>
      <c r="G43" s="2">
        <v>13459000</v>
      </c>
      <c r="H43" s="2">
        <v>27282099.999999996</v>
      </c>
      <c r="I43" s="2">
        <v>2380000</v>
      </c>
      <c r="J43" s="2">
        <v>0</v>
      </c>
      <c r="K43" s="2"/>
      <c r="L43" s="1">
        <f t="shared" ref="L43" si="36">B43+D43+F43+H43+J43</f>
        <v>80441609.999999985</v>
      </c>
      <c r="M43" s="29">
        <f t="shared" ref="M43" si="37">C43+E43+G43+I43+K43</f>
        <v>155184050</v>
      </c>
      <c r="N43" s="38">
        <f t="shared" ref="N43" si="38">L43+M43</f>
        <v>235625660</v>
      </c>
      <c r="P43" s="4" t="s">
        <v>16</v>
      </c>
      <c r="Q43" s="2">
        <v>11593</v>
      </c>
      <c r="R43" s="2">
        <v>20448</v>
      </c>
      <c r="S43" s="2">
        <v>3141</v>
      </c>
      <c r="T43" s="2">
        <v>0</v>
      </c>
      <c r="U43" s="2">
        <v>847</v>
      </c>
      <c r="V43" s="2">
        <v>1002</v>
      </c>
      <c r="W43" s="2">
        <v>8282</v>
      </c>
      <c r="X43" s="2">
        <v>119</v>
      </c>
      <c r="Y43" s="2">
        <v>1842</v>
      </c>
      <c r="Z43" s="2">
        <v>0</v>
      </c>
      <c r="AA43" s="1">
        <f t="shared" ref="AA43" si="39">Q43+S43+U43+W43+Y43</f>
        <v>25705</v>
      </c>
      <c r="AB43" s="29">
        <f t="shared" ref="AB43" si="40">R43+T43+V43+X43+Z43</f>
        <v>21569</v>
      </c>
      <c r="AC43" s="38">
        <f t="shared" ref="AC43" si="41">AA43+AB43</f>
        <v>47274</v>
      </c>
      <c r="AE43" s="4" t="s">
        <v>16</v>
      </c>
      <c r="AF43" s="2">
        <f t="shared" si="35"/>
        <v>3451.2516173552999</v>
      </c>
      <c r="AG43" s="2">
        <f t="shared" si="30"/>
        <v>6814.6053403755868</v>
      </c>
      <c r="AH43" s="2">
        <f t="shared" si="30"/>
        <v>3689.1595033428839</v>
      </c>
      <c r="AI43" s="2" t="str">
        <f t="shared" si="30"/>
        <v>N.A.</v>
      </c>
      <c r="AJ43" s="2">
        <f t="shared" si="30"/>
        <v>1843.5655253837074</v>
      </c>
      <c r="AK43" s="2">
        <f t="shared" si="30"/>
        <v>13432.135728542915</v>
      </c>
      <c r="AL43" s="2">
        <f t="shared" si="30"/>
        <v>3294.1439265877802</v>
      </c>
      <c r="AM43" s="2">
        <f t="shared" si="30"/>
        <v>20000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3129.4148998249361</v>
      </c>
      <c r="AQ43" s="29">
        <f t="shared" ref="AQ43" si="43">IFERROR(M43/AB43, "N.A.")</f>
        <v>7194.7725902916218</v>
      </c>
      <c r="AR43" s="30">
        <f t="shared" ref="AR43" si="44">IFERROR(N43/AC43, "N.A.")</f>
        <v>4984.2547700638825</v>
      </c>
    </row>
    <row r="44" spans="1:44" ht="15" customHeight="1" thickBot="1" x14ac:dyDescent="0.3">
      <c r="A44" s="5" t="s">
        <v>0</v>
      </c>
      <c r="B44" s="63">
        <f>B43+C43</f>
        <v>179355410</v>
      </c>
      <c r="C44" s="64"/>
      <c r="D44" s="63">
        <f>D43+E43</f>
        <v>11587649.999999998</v>
      </c>
      <c r="E44" s="64"/>
      <c r="F44" s="63">
        <f>F43+G43</f>
        <v>15020500</v>
      </c>
      <c r="G44" s="64"/>
      <c r="H44" s="63">
        <f>H43+I43</f>
        <v>29662099.999999996</v>
      </c>
      <c r="I44" s="64"/>
      <c r="J44" s="63">
        <f>J43+K43</f>
        <v>0</v>
      </c>
      <c r="K44" s="64"/>
      <c r="L44" s="63">
        <f>L43+M43</f>
        <v>235625660</v>
      </c>
      <c r="M44" s="67"/>
      <c r="N44" s="39">
        <f>B44+D44+F44+H44+J44</f>
        <v>235625660</v>
      </c>
      <c r="P44" s="5" t="s">
        <v>0</v>
      </c>
      <c r="Q44" s="63">
        <f>Q43+R43</f>
        <v>32041</v>
      </c>
      <c r="R44" s="64"/>
      <c r="S44" s="63">
        <f>S43+T43</f>
        <v>3141</v>
      </c>
      <c r="T44" s="64"/>
      <c r="U44" s="63">
        <f>U43+V43</f>
        <v>1849</v>
      </c>
      <c r="V44" s="64"/>
      <c r="W44" s="63">
        <f>W43+X43</f>
        <v>8401</v>
      </c>
      <c r="X44" s="64"/>
      <c r="Y44" s="63">
        <f>Y43+Z43</f>
        <v>1842</v>
      </c>
      <c r="Z44" s="64"/>
      <c r="AA44" s="63">
        <f>AA43+AB43</f>
        <v>47274</v>
      </c>
      <c r="AB44" s="67"/>
      <c r="AC44" s="39">
        <f>Q44+S44+U44+W44+Y44</f>
        <v>47274</v>
      </c>
      <c r="AE44" s="5" t="s">
        <v>0</v>
      </c>
      <c r="AF44" s="65">
        <f>IFERROR(B44/Q44,"N.A.")</f>
        <v>5597.6845291969667</v>
      </c>
      <c r="AG44" s="66"/>
      <c r="AH44" s="65">
        <f>IFERROR(D44/S44,"N.A.")</f>
        <v>3689.1595033428839</v>
      </c>
      <c r="AI44" s="66"/>
      <c r="AJ44" s="65">
        <f>IFERROR(F44/U44,"N.A.")</f>
        <v>8123.5803136830718</v>
      </c>
      <c r="AK44" s="66"/>
      <c r="AL44" s="65">
        <f>IFERROR(H44/W44,"N.A.")</f>
        <v>3530.782049755981</v>
      </c>
      <c r="AM44" s="66"/>
      <c r="AN44" s="65">
        <f>IFERROR(J44/Y44,"N.A.")</f>
        <v>0</v>
      </c>
      <c r="AO44" s="66"/>
      <c r="AP44" s="65">
        <f>IFERROR(L44/AA44,"N.A.")</f>
        <v>4984.2547700638825</v>
      </c>
      <c r="AQ44" s="66"/>
      <c r="AR44" s="32">
        <f>IFERROR(N44/AC44, "N.A.")</f>
        <v>4984.2547700638825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34" t="s">
        <v>17</v>
      </c>
      <c r="B1" s="35" t="s">
        <v>56</v>
      </c>
    </row>
    <row r="2" spans="1:44" ht="15" customHeight="1" x14ac:dyDescent="0.25">
      <c r="A2" s="34" t="s">
        <v>18</v>
      </c>
      <c r="B2" s="35" t="s">
        <v>19</v>
      </c>
    </row>
    <row r="3" spans="1:44" ht="15" customHeight="1" x14ac:dyDescent="0.25">
      <c r="A3" s="34" t="s">
        <v>20</v>
      </c>
      <c r="B3" s="35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34" t="s">
        <v>21</v>
      </c>
      <c r="B4" s="35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34" t="s">
        <v>23</v>
      </c>
      <c r="B5" s="35" t="s">
        <v>57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34" t="s">
        <v>24</v>
      </c>
      <c r="B6" s="35">
        <v>2021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34" t="s">
        <v>25</v>
      </c>
      <c r="B7" s="36" t="s">
        <v>58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34" t="s">
        <v>26</v>
      </c>
      <c r="B8" s="37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26" t="s">
        <v>31</v>
      </c>
      <c r="P10" s="26" t="s">
        <v>28</v>
      </c>
      <c r="AE10" s="26" t="s">
        <v>34</v>
      </c>
    </row>
    <row r="11" spans="1:44" ht="15" customHeight="1" x14ac:dyDescent="0.25">
      <c r="A11" s="45" t="s">
        <v>1</v>
      </c>
      <c r="B11" s="59" t="s">
        <v>2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45" t="s">
        <v>0</v>
      </c>
      <c r="P11" s="45" t="s">
        <v>1</v>
      </c>
      <c r="Q11" s="59" t="s">
        <v>2</v>
      </c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45" t="s">
        <v>0</v>
      </c>
      <c r="AE11" s="45" t="s">
        <v>1</v>
      </c>
      <c r="AF11" s="59" t="s">
        <v>2</v>
      </c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45" t="s">
        <v>0</v>
      </c>
    </row>
    <row r="12" spans="1:44" ht="15" customHeight="1" x14ac:dyDescent="0.25">
      <c r="A12" s="46"/>
      <c r="B12" s="52" t="s">
        <v>3</v>
      </c>
      <c r="C12" s="53"/>
      <c r="D12" s="53"/>
      <c r="E12" s="54"/>
      <c r="F12" s="55" t="s">
        <v>4</v>
      </c>
      <c r="G12" s="56"/>
      <c r="H12" s="55" t="s">
        <v>5</v>
      </c>
      <c r="I12" s="56"/>
      <c r="J12" s="55" t="s">
        <v>6</v>
      </c>
      <c r="K12" s="56"/>
      <c r="L12" s="55" t="s">
        <v>7</v>
      </c>
      <c r="M12" s="61"/>
      <c r="N12" s="46"/>
      <c r="P12" s="46"/>
      <c r="Q12" s="52" t="s">
        <v>3</v>
      </c>
      <c r="R12" s="53"/>
      <c r="S12" s="53"/>
      <c r="T12" s="54"/>
      <c r="U12" s="55" t="s">
        <v>4</v>
      </c>
      <c r="V12" s="56"/>
      <c r="W12" s="55" t="s">
        <v>5</v>
      </c>
      <c r="X12" s="56"/>
      <c r="Y12" s="55" t="s">
        <v>6</v>
      </c>
      <c r="Z12" s="56"/>
      <c r="AA12" s="55" t="s">
        <v>7</v>
      </c>
      <c r="AB12" s="61"/>
      <c r="AC12" s="46"/>
      <c r="AE12" s="46"/>
      <c r="AF12" s="52" t="s">
        <v>3</v>
      </c>
      <c r="AG12" s="53"/>
      <c r="AH12" s="53"/>
      <c r="AI12" s="54"/>
      <c r="AJ12" s="55" t="s">
        <v>4</v>
      </c>
      <c r="AK12" s="56"/>
      <c r="AL12" s="55" t="s">
        <v>5</v>
      </c>
      <c r="AM12" s="56"/>
      <c r="AN12" s="55" t="s">
        <v>6</v>
      </c>
      <c r="AO12" s="56"/>
      <c r="AP12" s="55" t="s">
        <v>7</v>
      </c>
      <c r="AQ12" s="61"/>
      <c r="AR12" s="46"/>
    </row>
    <row r="13" spans="1:44" ht="15" customHeight="1" thickBot="1" x14ac:dyDescent="0.3">
      <c r="A13" s="46"/>
      <c r="B13" s="48" t="s">
        <v>8</v>
      </c>
      <c r="C13" s="49"/>
      <c r="D13" s="50" t="s">
        <v>9</v>
      </c>
      <c r="E13" s="51"/>
      <c r="F13" s="57"/>
      <c r="G13" s="58"/>
      <c r="H13" s="57"/>
      <c r="I13" s="58"/>
      <c r="J13" s="57"/>
      <c r="K13" s="58"/>
      <c r="L13" s="57"/>
      <c r="M13" s="62"/>
      <c r="N13" s="46"/>
      <c r="P13" s="46"/>
      <c r="Q13" s="48" t="s">
        <v>8</v>
      </c>
      <c r="R13" s="49"/>
      <c r="S13" s="50" t="s">
        <v>9</v>
      </c>
      <c r="T13" s="51"/>
      <c r="U13" s="57"/>
      <c r="V13" s="58"/>
      <c r="W13" s="57"/>
      <c r="X13" s="58"/>
      <c r="Y13" s="57"/>
      <c r="Z13" s="58"/>
      <c r="AA13" s="57"/>
      <c r="AB13" s="62"/>
      <c r="AC13" s="46"/>
      <c r="AE13" s="46"/>
      <c r="AF13" s="48" t="s">
        <v>8</v>
      </c>
      <c r="AG13" s="49"/>
      <c r="AH13" s="50" t="s">
        <v>9</v>
      </c>
      <c r="AI13" s="51"/>
      <c r="AJ13" s="57"/>
      <c r="AK13" s="58"/>
      <c r="AL13" s="57"/>
      <c r="AM13" s="58"/>
      <c r="AN13" s="57"/>
      <c r="AO13" s="58"/>
      <c r="AP13" s="57"/>
      <c r="AQ13" s="62"/>
      <c r="AR13" s="46"/>
    </row>
    <row r="14" spans="1:44" ht="15" customHeight="1" thickBot="1" x14ac:dyDescent="0.3">
      <c r="A14" s="47"/>
      <c r="B14" s="27" t="s">
        <v>10</v>
      </c>
      <c r="C14" s="28" t="s">
        <v>11</v>
      </c>
      <c r="D14" s="27" t="s">
        <v>10</v>
      </c>
      <c r="E14" s="28" t="s">
        <v>11</v>
      </c>
      <c r="F14" s="27" t="s">
        <v>10</v>
      </c>
      <c r="G14" s="28" t="s">
        <v>11</v>
      </c>
      <c r="H14" s="27" t="s">
        <v>10</v>
      </c>
      <c r="I14" s="28" t="s">
        <v>11</v>
      </c>
      <c r="J14" s="27" t="s">
        <v>10</v>
      </c>
      <c r="K14" s="28" t="s">
        <v>11</v>
      </c>
      <c r="L14" s="27" t="s">
        <v>10</v>
      </c>
      <c r="M14" s="28" t="s">
        <v>11</v>
      </c>
      <c r="N14" s="47"/>
      <c r="P14" s="47"/>
      <c r="Q14" s="27" t="s">
        <v>10</v>
      </c>
      <c r="R14" s="28" t="s">
        <v>11</v>
      </c>
      <c r="S14" s="27" t="s">
        <v>10</v>
      </c>
      <c r="T14" s="28" t="s">
        <v>11</v>
      </c>
      <c r="U14" s="27" t="s">
        <v>10</v>
      </c>
      <c r="V14" s="28" t="s">
        <v>11</v>
      </c>
      <c r="W14" s="27" t="s">
        <v>10</v>
      </c>
      <c r="X14" s="28" t="s">
        <v>11</v>
      </c>
      <c r="Y14" s="27" t="s">
        <v>10</v>
      </c>
      <c r="Z14" s="28" t="s">
        <v>11</v>
      </c>
      <c r="AA14" s="27" t="s">
        <v>10</v>
      </c>
      <c r="AB14" s="28" t="s">
        <v>11</v>
      </c>
      <c r="AC14" s="47"/>
      <c r="AE14" s="47"/>
      <c r="AF14" s="27" t="s">
        <v>10</v>
      </c>
      <c r="AG14" s="28" t="s">
        <v>11</v>
      </c>
      <c r="AH14" s="27" t="s">
        <v>10</v>
      </c>
      <c r="AI14" s="28" t="s">
        <v>11</v>
      </c>
      <c r="AJ14" s="27" t="s">
        <v>10</v>
      </c>
      <c r="AK14" s="28" t="s">
        <v>11</v>
      </c>
      <c r="AL14" s="27" t="s">
        <v>10</v>
      </c>
      <c r="AM14" s="28" t="s">
        <v>11</v>
      </c>
      <c r="AN14" s="27" t="s">
        <v>10</v>
      </c>
      <c r="AO14" s="28" t="s">
        <v>11</v>
      </c>
      <c r="AP14" s="27" t="s">
        <v>10</v>
      </c>
      <c r="AQ14" s="28" t="s">
        <v>11</v>
      </c>
      <c r="AR14" s="47"/>
    </row>
    <row r="15" spans="1:44" ht="15" customHeight="1" thickBot="1" x14ac:dyDescent="0.3">
      <c r="A15" s="3" t="s">
        <v>12</v>
      </c>
      <c r="B15" s="2">
        <v>4050599.9999999995</v>
      </c>
      <c r="C15" s="2"/>
      <c r="D15" s="2">
        <v>16715820</v>
      </c>
      <c r="E15" s="2"/>
      <c r="F15" s="2">
        <v>0</v>
      </c>
      <c r="G15" s="2"/>
      <c r="H15" s="2">
        <v>11714100</v>
      </c>
      <c r="I15" s="2"/>
      <c r="J15" s="2">
        <v>0</v>
      </c>
      <c r="K15" s="2"/>
      <c r="L15" s="1">
        <f>B15+D15+F15+H15+J15</f>
        <v>32480520</v>
      </c>
      <c r="M15" s="29">
        <f>C15+E15+G15+I15+K15</f>
        <v>0</v>
      </c>
      <c r="N15" s="30">
        <f>L15+M15</f>
        <v>32480520</v>
      </c>
      <c r="P15" s="3" t="s">
        <v>12</v>
      </c>
      <c r="Q15" s="2">
        <v>461</v>
      </c>
      <c r="R15" s="2">
        <v>0</v>
      </c>
      <c r="S15" s="2">
        <v>2090</v>
      </c>
      <c r="T15" s="2">
        <v>0</v>
      </c>
      <c r="U15" s="2">
        <v>147</v>
      </c>
      <c r="V15" s="2">
        <v>0</v>
      </c>
      <c r="W15" s="2">
        <v>3660</v>
      </c>
      <c r="X15" s="2">
        <v>0</v>
      </c>
      <c r="Y15" s="2">
        <v>628</v>
      </c>
      <c r="Z15" s="2">
        <v>0</v>
      </c>
      <c r="AA15" s="1">
        <f>Q15+S15+U15+W15+Y15</f>
        <v>6986</v>
      </c>
      <c r="AB15" s="29">
        <f>R15+T15+V15+X15+Z15</f>
        <v>0</v>
      </c>
      <c r="AC15" s="30">
        <f>AA15+AB15</f>
        <v>6986</v>
      </c>
      <c r="AE15" s="3" t="s">
        <v>12</v>
      </c>
      <c r="AF15" s="2">
        <f>IFERROR(B15/Q15, "N.A.")</f>
        <v>8786.5509761388275</v>
      </c>
      <c r="AG15" s="2" t="str">
        <f t="shared" ref="AG15:AR19" si="0">IFERROR(C15/R15, "N.A.")</f>
        <v>N.A.</v>
      </c>
      <c r="AH15" s="2">
        <f t="shared" si="0"/>
        <v>7998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3200.5737704918033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31">
        <f t="shared" si="0"/>
        <v>4649.3730317778418</v>
      </c>
      <c r="AQ15" s="29" t="str">
        <f t="shared" si="0"/>
        <v>N.A.</v>
      </c>
      <c r="AR15" s="30">
        <f t="shared" si="0"/>
        <v>4649.3730317778418</v>
      </c>
    </row>
    <row r="16" spans="1:44" ht="15" customHeight="1" thickBot="1" x14ac:dyDescent="0.3">
      <c r="A16" s="3" t="s">
        <v>13</v>
      </c>
      <c r="B16" s="2">
        <v>14453776.000000002</v>
      </c>
      <c r="C16" s="2">
        <v>7689129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14453776.000000002</v>
      </c>
      <c r="M16" s="29">
        <f t="shared" si="1"/>
        <v>7689129</v>
      </c>
      <c r="N16" s="30">
        <f t="shared" ref="N16:N18" si="2">L16+M16</f>
        <v>22142905</v>
      </c>
      <c r="P16" s="3" t="s">
        <v>13</v>
      </c>
      <c r="Q16" s="2">
        <v>2850</v>
      </c>
      <c r="R16" s="2">
        <v>1470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2850</v>
      </c>
      <c r="AB16" s="29">
        <f t="shared" si="3"/>
        <v>1470</v>
      </c>
      <c r="AC16" s="30">
        <f t="shared" ref="AC16:AC18" si="4">AA16+AB16</f>
        <v>4320</v>
      </c>
      <c r="AE16" s="3" t="s">
        <v>13</v>
      </c>
      <c r="AF16" s="2">
        <f t="shared" ref="AF16:AF19" si="5">IFERROR(B16/Q16, "N.A.")</f>
        <v>5071.5003508771933</v>
      </c>
      <c r="AG16" s="2">
        <f t="shared" si="0"/>
        <v>5230.7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31">
        <f t="shared" si="0"/>
        <v>5071.5003508771933</v>
      </c>
      <c r="AQ16" s="29">
        <f t="shared" si="0"/>
        <v>5230.7</v>
      </c>
      <c r="AR16" s="30">
        <f t="shared" si="0"/>
        <v>5125.6724537037035</v>
      </c>
    </row>
    <row r="17" spans="1:44" ht="15" customHeight="1" thickBot="1" x14ac:dyDescent="0.3">
      <c r="A17" s="3" t="s">
        <v>14</v>
      </c>
      <c r="B17" s="2">
        <v>19965080</v>
      </c>
      <c r="C17" s="2">
        <v>55017427.999999985</v>
      </c>
      <c r="D17" s="2"/>
      <c r="E17" s="2"/>
      <c r="F17" s="2"/>
      <c r="G17" s="2">
        <v>5145000</v>
      </c>
      <c r="H17" s="2"/>
      <c r="I17" s="2">
        <v>4710000</v>
      </c>
      <c r="J17" s="2"/>
      <c r="K17" s="2"/>
      <c r="L17" s="1">
        <f t="shared" si="1"/>
        <v>19965080</v>
      </c>
      <c r="M17" s="29">
        <f t="shared" si="1"/>
        <v>64872427.999999985</v>
      </c>
      <c r="N17" s="30">
        <f t="shared" si="2"/>
        <v>84837507.999999985</v>
      </c>
      <c r="P17" s="3" t="s">
        <v>14</v>
      </c>
      <c r="Q17" s="2">
        <v>4790</v>
      </c>
      <c r="R17" s="2">
        <v>8660</v>
      </c>
      <c r="S17" s="2">
        <v>0</v>
      </c>
      <c r="T17" s="2">
        <v>0</v>
      </c>
      <c r="U17" s="2">
        <v>0</v>
      </c>
      <c r="V17" s="2">
        <v>294</v>
      </c>
      <c r="W17" s="2">
        <v>0</v>
      </c>
      <c r="X17" s="2">
        <v>732</v>
      </c>
      <c r="Y17" s="2">
        <v>0</v>
      </c>
      <c r="Z17" s="2">
        <v>0</v>
      </c>
      <c r="AA17" s="1">
        <f t="shared" si="3"/>
        <v>4790</v>
      </c>
      <c r="AB17" s="29">
        <f t="shared" si="3"/>
        <v>9686</v>
      </c>
      <c r="AC17" s="30">
        <f t="shared" si="4"/>
        <v>14476</v>
      </c>
      <c r="AE17" s="3" t="s">
        <v>14</v>
      </c>
      <c r="AF17" s="2">
        <f t="shared" si="5"/>
        <v>4168.0751565762002</v>
      </c>
      <c r="AG17" s="2">
        <f t="shared" si="0"/>
        <v>6353.051732101615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17500</v>
      </c>
      <c r="AL17" s="2" t="str">
        <f t="shared" si="0"/>
        <v>N.A.</v>
      </c>
      <c r="AM17" s="2">
        <f t="shared" si="0"/>
        <v>6434.4262295081971</v>
      </c>
      <c r="AN17" s="2" t="str">
        <f t="shared" si="0"/>
        <v>N.A.</v>
      </c>
      <c r="AO17" s="2" t="str">
        <f t="shared" si="0"/>
        <v>N.A.</v>
      </c>
      <c r="AP17" s="31">
        <f t="shared" si="0"/>
        <v>4168.0751565762002</v>
      </c>
      <c r="AQ17" s="29">
        <f t="shared" si="0"/>
        <v>6697.545736113977</v>
      </c>
      <c r="AR17" s="30">
        <f t="shared" si="0"/>
        <v>5860.5628626692442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29">
        <f t="shared" si="1"/>
        <v>0</v>
      </c>
      <c r="N18" s="30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29">
        <f t="shared" si="3"/>
        <v>0</v>
      </c>
      <c r="AC18" s="38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31" t="str">
        <f t="shared" si="0"/>
        <v>N.A.</v>
      </c>
      <c r="AQ18" s="29" t="str">
        <f t="shared" si="0"/>
        <v>N.A.</v>
      </c>
      <c r="AR18" s="30" t="str">
        <f t="shared" si="0"/>
        <v>N.A.</v>
      </c>
    </row>
    <row r="19" spans="1:44" ht="15" customHeight="1" thickBot="1" x14ac:dyDescent="0.3">
      <c r="A19" s="4" t="s">
        <v>16</v>
      </c>
      <c r="B19" s="2">
        <v>38469455.999999978</v>
      </c>
      <c r="C19" s="2">
        <v>62706556.999999993</v>
      </c>
      <c r="D19" s="2">
        <v>16715820</v>
      </c>
      <c r="E19" s="2"/>
      <c r="F19" s="2">
        <v>0</v>
      </c>
      <c r="G19" s="2">
        <v>5145000</v>
      </c>
      <c r="H19" s="2">
        <v>11714100</v>
      </c>
      <c r="I19" s="2">
        <v>4710000</v>
      </c>
      <c r="J19" s="2">
        <v>0</v>
      </c>
      <c r="K19" s="2"/>
      <c r="L19" s="1">
        <f t="shared" ref="L19" si="6">B19+D19+F19+H19+J19</f>
        <v>66899375.999999978</v>
      </c>
      <c r="M19" s="29">
        <f t="shared" ref="M19" si="7">C19+E19+G19+I19+K19</f>
        <v>72561557</v>
      </c>
      <c r="N19" s="38">
        <f t="shared" ref="N19" si="8">L19+M19</f>
        <v>139460932.99999997</v>
      </c>
      <c r="P19" s="4" t="s">
        <v>16</v>
      </c>
      <c r="Q19" s="2">
        <v>8101</v>
      </c>
      <c r="R19" s="2">
        <v>10130</v>
      </c>
      <c r="S19" s="2">
        <v>2090</v>
      </c>
      <c r="T19" s="2">
        <v>0</v>
      </c>
      <c r="U19" s="2">
        <v>147</v>
      </c>
      <c r="V19" s="2">
        <v>294</v>
      </c>
      <c r="W19" s="2">
        <v>3660</v>
      </c>
      <c r="X19" s="2">
        <v>732</v>
      </c>
      <c r="Y19" s="2">
        <v>628</v>
      </c>
      <c r="Z19" s="2">
        <v>0</v>
      </c>
      <c r="AA19" s="1">
        <f t="shared" ref="AA19" si="9">Q19+S19+U19+W19+Y19</f>
        <v>14626</v>
      </c>
      <c r="AB19" s="29">
        <f t="shared" ref="AB19" si="10">R19+T19+V19+X19+Z19</f>
        <v>11156</v>
      </c>
      <c r="AC19" s="30">
        <f t="shared" ref="AC19" si="11">AA19+AB19</f>
        <v>25782</v>
      </c>
      <c r="AE19" s="4" t="s">
        <v>16</v>
      </c>
      <c r="AF19" s="2">
        <f t="shared" si="5"/>
        <v>4748.7292926799137</v>
      </c>
      <c r="AG19" s="2">
        <f t="shared" si="0"/>
        <v>6190.1833168805524</v>
      </c>
      <c r="AH19" s="2">
        <f t="shared" si="0"/>
        <v>7998</v>
      </c>
      <c r="AI19" s="2" t="str">
        <f t="shared" si="0"/>
        <v>N.A.</v>
      </c>
      <c r="AJ19" s="2">
        <f t="shared" si="0"/>
        <v>0</v>
      </c>
      <c r="AK19" s="2">
        <f t="shared" si="0"/>
        <v>17500</v>
      </c>
      <c r="AL19" s="2">
        <f t="shared" si="0"/>
        <v>3200.5737704918033</v>
      </c>
      <c r="AM19" s="2">
        <f t="shared" si="0"/>
        <v>6434.4262295081971</v>
      </c>
      <c r="AN19" s="2">
        <f t="shared" si="0"/>
        <v>0</v>
      </c>
      <c r="AO19" s="2" t="str">
        <f t="shared" si="0"/>
        <v>N.A.</v>
      </c>
      <c r="AP19" s="31">
        <f t="shared" ref="AP19" si="12">IFERROR(L19/AA19, "N.A.")</f>
        <v>4574.0035553124553</v>
      </c>
      <c r="AQ19" s="29">
        <f t="shared" ref="AQ19" si="13">IFERROR(M19/AB19, "N.A.")</f>
        <v>6504.2629078522768</v>
      </c>
      <c r="AR19" s="30">
        <f t="shared" ref="AR19" si="14">IFERROR(N19/AC19, "N.A.")</f>
        <v>5409.2364052439671</v>
      </c>
    </row>
    <row r="20" spans="1:44" ht="15" customHeight="1" thickBot="1" x14ac:dyDescent="0.3">
      <c r="A20" s="5" t="s">
        <v>0</v>
      </c>
      <c r="B20" s="63">
        <f>B19+C19</f>
        <v>101176012.99999997</v>
      </c>
      <c r="C20" s="64"/>
      <c r="D20" s="63">
        <f>D19+E19</f>
        <v>16715820</v>
      </c>
      <c r="E20" s="64"/>
      <c r="F20" s="63">
        <f>F19+G19</f>
        <v>5145000</v>
      </c>
      <c r="G20" s="64"/>
      <c r="H20" s="63">
        <f>H19+I19</f>
        <v>16424100</v>
      </c>
      <c r="I20" s="64"/>
      <c r="J20" s="63">
        <f>J19+K19</f>
        <v>0</v>
      </c>
      <c r="K20" s="64"/>
      <c r="L20" s="63">
        <f>L19+M19</f>
        <v>139460932.99999997</v>
      </c>
      <c r="M20" s="67"/>
      <c r="N20" s="39">
        <f>B20+D20+F20+H20+J20</f>
        <v>139460932.99999997</v>
      </c>
      <c r="P20" s="5" t="s">
        <v>0</v>
      </c>
      <c r="Q20" s="63">
        <f>Q19+R19</f>
        <v>18231</v>
      </c>
      <c r="R20" s="64"/>
      <c r="S20" s="63">
        <f>S19+T19</f>
        <v>2090</v>
      </c>
      <c r="T20" s="64"/>
      <c r="U20" s="63">
        <f>U19+V19</f>
        <v>441</v>
      </c>
      <c r="V20" s="64"/>
      <c r="W20" s="63">
        <f>W19+X19</f>
        <v>4392</v>
      </c>
      <c r="X20" s="64"/>
      <c r="Y20" s="63">
        <f>Y19+Z19</f>
        <v>628</v>
      </c>
      <c r="Z20" s="64"/>
      <c r="AA20" s="63">
        <f>AA19+AB19</f>
        <v>25782</v>
      </c>
      <c r="AB20" s="64"/>
      <c r="AC20" s="40">
        <f>Q20+S20+U20+W20+Y20</f>
        <v>25782</v>
      </c>
      <c r="AE20" s="5" t="s">
        <v>0</v>
      </c>
      <c r="AF20" s="65">
        <f>IFERROR(B20/Q20,"N.A.")</f>
        <v>5549.6688607317192</v>
      </c>
      <c r="AG20" s="66"/>
      <c r="AH20" s="65">
        <f>IFERROR(D20/S20,"N.A.")</f>
        <v>7998</v>
      </c>
      <c r="AI20" s="66"/>
      <c r="AJ20" s="65">
        <f>IFERROR(F20/U20,"N.A.")</f>
        <v>11666.666666666666</v>
      </c>
      <c r="AK20" s="66"/>
      <c r="AL20" s="65">
        <f>IFERROR(H20/W20,"N.A.")</f>
        <v>3739.5491803278687</v>
      </c>
      <c r="AM20" s="66"/>
      <c r="AN20" s="65">
        <f>IFERROR(J20/Y20,"N.A.")</f>
        <v>0</v>
      </c>
      <c r="AO20" s="66"/>
      <c r="AP20" s="65">
        <f>IFERROR(L20/AA20,"N.A.")</f>
        <v>5409.2364052439671</v>
      </c>
      <c r="AQ20" s="66"/>
      <c r="AR20" s="32">
        <f>IFERROR(N20/AC20, "N.A.")</f>
        <v>5409.2364052439671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26" t="s">
        <v>32</v>
      </c>
      <c r="P22" s="26" t="s">
        <v>29</v>
      </c>
      <c r="AE22" s="26" t="s">
        <v>35</v>
      </c>
    </row>
    <row r="23" spans="1:44" ht="15" customHeight="1" x14ac:dyDescent="0.25">
      <c r="A23" s="45" t="s">
        <v>1</v>
      </c>
      <c r="B23" s="59" t="s">
        <v>2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 t="s">
        <v>0</v>
      </c>
      <c r="P23" s="45" t="s">
        <v>1</v>
      </c>
      <c r="Q23" s="59" t="s">
        <v>2</v>
      </c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45" t="s">
        <v>0</v>
      </c>
      <c r="AE23" s="45" t="s">
        <v>1</v>
      </c>
      <c r="AF23" s="59" t="s">
        <v>2</v>
      </c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45" t="s">
        <v>0</v>
      </c>
    </row>
    <row r="24" spans="1:44" ht="15" customHeight="1" x14ac:dyDescent="0.25">
      <c r="A24" s="46"/>
      <c r="B24" s="52" t="s">
        <v>3</v>
      </c>
      <c r="C24" s="53"/>
      <c r="D24" s="53"/>
      <c r="E24" s="54"/>
      <c r="F24" s="55" t="s">
        <v>4</v>
      </c>
      <c r="G24" s="56"/>
      <c r="H24" s="55" t="s">
        <v>5</v>
      </c>
      <c r="I24" s="56"/>
      <c r="J24" s="55" t="s">
        <v>6</v>
      </c>
      <c r="K24" s="56"/>
      <c r="L24" s="55" t="s">
        <v>7</v>
      </c>
      <c r="M24" s="61"/>
      <c r="N24" s="46"/>
      <c r="P24" s="46"/>
      <c r="Q24" s="52" t="s">
        <v>3</v>
      </c>
      <c r="R24" s="53"/>
      <c r="S24" s="53"/>
      <c r="T24" s="54"/>
      <c r="U24" s="55" t="s">
        <v>4</v>
      </c>
      <c r="V24" s="56"/>
      <c r="W24" s="55" t="s">
        <v>5</v>
      </c>
      <c r="X24" s="56"/>
      <c r="Y24" s="55" t="s">
        <v>6</v>
      </c>
      <c r="Z24" s="56"/>
      <c r="AA24" s="55" t="s">
        <v>7</v>
      </c>
      <c r="AB24" s="61"/>
      <c r="AC24" s="46"/>
      <c r="AE24" s="46"/>
      <c r="AF24" s="52" t="s">
        <v>3</v>
      </c>
      <c r="AG24" s="53"/>
      <c r="AH24" s="53"/>
      <c r="AI24" s="54"/>
      <c r="AJ24" s="55" t="s">
        <v>4</v>
      </c>
      <c r="AK24" s="56"/>
      <c r="AL24" s="55" t="s">
        <v>5</v>
      </c>
      <c r="AM24" s="56"/>
      <c r="AN24" s="55" t="s">
        <v>6</v>
      </c>
      <c r="AO24" s="56"/>
      <c r="AP24" s="55" t="s">
        <v>7</v>
      </c>
      <c r="AQ24" s="61"/>
      <c r="AR24" s="46"/>
    </row>
    <row r="25" spans="1:44" ht="15" customHeight="1" thickBot="1" x14ac:dyDescent="0.3">
      <c r="A25" s="46"/>
      <c r="B25" s="48" t="s">
        <v>8</v>
      </c>
      <c r="C25" s="49"/>
      <c r="D25" s="50" t="s">
        <v>9</v>
      </c>
      <c r="E25" s="51"/>
      <c r="F25" s="57"/>
      <c r="G25" s="58"/>
      <c r="H25" s="57"/>
      <c r="I25" s="58"/>
      <c r="J25" s="57"/>
      <c r="K25" s="58"/>
      <c r="L25" s="57"/>
      <c r="M25" s="62"/>
      <c r="N25" s="46"/>
      <c r="P25" s="46"/>
      <c r="Q25" s="48" t="s">
        <v>8</v>
      </c>
      <c r="R25" s="49"/>
      <c r="S25" s="50" t="s">
        <v>9</v>
      </c>
      <c r="T25" s="51"/>
      <c r="U25" s="57"/>
      <c r="V25" s="58"/>
      <c r="W25" s="57"/>
      <c r="X25" s="58"/>
      <c r="Y25" s="57"/>
      <c r="Z25" s="58"/>
      <c r="AA25" s="57"/>
      <c r="AB25" s="62"/>
      <c r="AC25" s="46"/>
      <c r="AE25" s="46"/>
      <c r="AF25" s="48" t="s">
        <v>8</v>
      </c>
      <c r="AG25" s="49"/>
      <c r="AH25" s="50" t="s">
        <v>9</v>
      </c>
      <c r="AI25" s="51"/>
      <c r="AJ25" s="57"/>
      <c r="AK25" s="58"/>
      <c r="AL25" s="57"/>
      <c r="AM25" s="58"/>
      <c r="AN25" s="57"/>
      <c r="AO25" s="58"/>
      <c r="AP25" s="57"/>
      <c r="AQ25" s="62"/>
      <c r="AR25" s="46"/>
    </row>
    <row r="26" spans="1:44" ht="15" customHeight="1" thickBot="1" x14ac:dyDescent="0.3">
      <c r="A26" s="47"/>
      <c r="B26" s="27" t="s">
        <v>10</v>
      </c>
      <c r="C26" s="28" t="s">
        <v>11</v>
      </c>
      <c r="D26" s="27" t="s">
        <v>10</v>
      </c>
      <c r="E26" s="28" t="s">
        <v>11</v>
      </c>
      <c r="F26" s="27" t="s">
        <v>10</v>
      </c>
      <c r="G26" s="28" t="s">
        <v>11</v>
      </c>
      <c r="H26" s="27" t="s">
        <v>10</v>
      </c>
      <c r="I26" s="28" t="s">
        <v>11</v>
      </c>
      <c r="J26" s="27" t="s">
        <v>10</v>
      </c>
      <c r="K26" s="28" t="s">
        <v>11</v>
      </c>
      <c r="L26" s="27" t="s">
        <v>10</v>
      </c>
      <c r="M26" s="28" t="s">
        <v>11</v>
      </c>
      <c r="N26" s="47"/>
      <c r="P26" s="47"/>
      <c r="Q26" s="27" t="s">
        <v>10</v>
      </c>
      <c r="R26" s="28" t="s">
        <v>11</v>
      </c>
      <c r="S26" s="27" t="s">
        <v>10</v>
      </c>
      <c r="T26" s="28" t="s">
        <v>11</v>
      </c>
      <c r="U26" s="27" t="s">
        <v>10</v>
      </c>
      <c r="V26" s="28" t="s">
        <v>11</v>
      </c>
      <c r="W26" s="27" t="s">
        <v>10</v>
      </c>
      <c r="X26" s="28" t="s">
        <v>11</v>
      </c>
      <c r="Y26" s="27" t="s">
        <v>10</v>
      </c>
      <c r="Z26" s="28" t="s">
        <v>11</v>
      </c>
      <c r="AA26" s="27" t="s">
        <v>10</v>
      </c>
      <c r="AB26" s="28" t="s">
        <v>11</v>
      </c>
      <c r="AC26" s="47"/>
      <c r="AE26" s="47"/>
      <c r="AF26" s="27" t="s">
        <v>10</v>
      </c>
      <c r="AG26" s="28" t="s">
        <v>11</v>
      </c>
      <c r="AH26" s="27" t="s">
        <v>10</v>
      </c>
      <c r="AI26" s="28" t="s">
        <v>11</v>
      </c>
      <c r="AJ26" s="27" t="s">
        <v>10</v>
      </c>
      <c r="AK26" s="28" t="s">
        <v>11</v>
      </c>
      <c r="AL26" s="27" t="s">
        <v>10</v>
      </c>
      <c r="AM26" s="28" t="s">
        <v>11</v>
      </c>
      <c r="AN26" s="27" t="s">
        <v>10</v>
      </c>
      <c r="AO26" s="28" t="s">
        <v>11</v>
      </c>
      <c r="AP26" s="27" t="s">
        <v>10</v>
      </c>
      <c r="AQ26" s="28" t="s">
        <v>11</v>
      </c>
      <c r="AR26" s="47"/>
    </row>
    <row r="27" spans="1:44" ht="15" customHeight="1" thickBot="1" x14ac:dyDescent="0.3">
      <c r="A27" s="3" t="s">
        <v>12</v>
      </c>
      <c r="B27" s="2">
        <v>4050600</v>
      </c>
      <c r="C27" s="2"/>
      <c r="D27" s="2">
        <v>16715820</v>
      </c>
      <c r="E27" s="2"/>
      <c r="F27" s="2">
        <v>0</v>
      </c>
      <c r="G27" s="2"/>
      <c r="H27" s="2">
        <v>11039000</v>
      </c>
      <c r="I27" s="2"/>
      <c r="J27" s="2"/>
      <c r="K27" s="2"/>
      <c r="L27" s="1">
        <f>B27+D27+F27+H27+J27</f>
        <v>31805420</v>
      </c>
      <c r="M27" s="29">
        <f>C27+E27+G27+I27+K27</f>
        <v>0</v>
      </c>
      <c r="N27" s="30">
        <f>L27+M27</f>
        <v>31805420</v>
      </c>
      <c r="P27" s="3" t="s">
        <v>12</v>
      </c>
      <c r="Q27" s="2">
        <v>314</v>
      </c>
      <c r="R27" s="2">
        <v>0</v>
      </c>
      <c r="S27" s="2">
        <v>2090</v>
      </c>
      <c r="T27" s="2">
        <v>0</v>
      </c>
      <c r="U27" s="2">
        <v>147</v>
      </c>
      <c r="V27" s="2">
        <v>0</v>
      </c>
      <c r="W27" s="2">
        <v>2510</v>
      </c>
      <c r="X27" s="2">
        <v>0</v>
      </c>
      <c r="Y27" s="2">
        <v>0</v>
      </c>
      <c r="Z27" s="2">
        <v>0</v>
      </c>
      <c r="AA27" s="1">
        <f>Q27+S27+U27+W27+Y27</f>
        <v>5061</v>
      </c>
      <c r="AB27" s="29">
        <f>R27+T27+V27+X27+Z27</f>
        <v>0</v>
      </c>
      <c r="AC27" s="30">
        <f>AA27+AB27</f>
        <v>5061</v>
      </c>
      <c r="AE27" s="3" t="s">
        <v>12</v>
      </c>
      <c r="AF27" s="2">
        <f>IFERROR(B27/Q27, "N.A.")</f>
        <v>12900</v>
      </c>
      <c r="AG27" s="2" t="str">
        <f t="shared" ref="AG27:AR31" si="15">IFERROR(C27/R27, "N.A.")</f>
        <v>N.A.</v>
      </c>
      <c r="AH27" s="2">
        <f t="shared" si="15"/>
        <v>7998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4398.0079681274901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31">
        <f t="shared" si="15"/>
        <v>6284.4141474016997</v>
      </c>
      <c r="AQ27" s="29" t="str">
        <f t="shared" si="15"/>
        <v>N.A.</v>
      </c>
      <c r="AR27" s="30">
        <f t="shared" si="15"/>
        <v>6284.4141474016997</v>
      </c>
    </row>
    <row r="28" spans="1:44" ht="15" customHeight="1" thickBot="1" x14ac:dyDescent="0.3">
      <c r="A28" s="3" t="s">
        <v>13</v>
      </c>
      <c r="B28" s="2">
        <v>1764000</v>
      </c>
      <c r="C28" s="2">
        <v>6366129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1764000</v>
      </c>
      <c r="M28" s="29">
        <f t="shared" si="16"/>
        <v>6366129</v>
      </c>
      <c r="N28" s="30">
        <f t="shared" ref="N28:N30" si="17">L28+M28</f>
        <v>8130129</v>
      </c>
      <c r="P28" s="3" t="s">
        <v>13</v>
      </c>
      <c r="Q28" s="2">
        <v>294</v>
      </c>
      <c r="R28" s="2">
        <v>1176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294</v>
      </c>
      <c r="AB28" s="29">
        <f t="shared" si="18"/>
        <v>1176</v>
      </c>
      <c r="AC28" s="30">
        <f t="shared" ref="AC28:AC30" si="19">AA28+AB28</f>
        <v>1470</v>
      </c>
      <c r="AE28" s="3" t="s">
        <v>13</v>
      </c>
      <c r="AF28" s="2">
        <f t="shared" ref="AF28:AF31" si="20">IFERROR(B28/Q28, "N.A.")</f>
        <v>6000</v>
      </c>
      <c r="AG28" s="2">
        <f t="shared" si="15"/>
        <v>5413.375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31">
        <f t="shared" si="15"/>
        <v>6000</v>
      </c>
      <c r="AQ28" s="29">
        <f t="shared" si="15"/>
        <v>5413.375</v>
      </c>
      <c r="AR28" s="30">
        <f t="shared" si="15"/>
        <v>5530.7</v>
      </c>
    </row>
    <row r="29" spans="1:44" ht="15" customHeight="1" thickBot="1" x14ac:dyDescent="0.3">
      <c r="A29" s="3" t="s">
        <v>14</v>
      </c>
      <c r="B29" s="2">
        <v>10834880</v>
      </c>
      <c r="C29" s="2">
        <v>32452808</v>
      </c>
      <c r="D29" s="2"/>
      <c r="E29" s="2"/>
      <c r="F29" s="2"/>
      <c r="G29" s="2">
        <v>5145000</v>
      </c>
      <c r="H29" s="2"/>
      <c r="I29" s="2">
        <v>4710000</v>
      </c>
      <c r="J29" s="2"/>
      <c r="K29" s="2"/>
      <c r="L29" s="1">
        <f t="shared" si="16"/>
        <v>10834880</v>
      </c>
      <c r="M29" s="29">
        <f t="shared" si="16"/>
        <v>42307808</v>
      </c>
      <c r="N29" s="30">
        <f t="shared" si="17"/>
        <v>53142688</v>
      </c>
      <c r="P29" s="3" t="s">
        <v>14</v>
      </c>
      <c r="Q29" s="2">
        <v>2718</v>
      </c>
      <c r="R29" s="2">
        <v>5438</v>
      </c>
      <c r="S29" s="2">
        <v>0</v>
      </c>
      <c r="T29" s="2">
        <v>0</v>
      </c>
      <c r="U29" s="2">
        <v>0</v>
      </c>
      <c r="V29" s="2">
        <v>294</v>
      </c>
      <c r="W29" s="2">
        <v>0</v>
      </c>
      <c r="X29" s="2">
        <v>732</v>
      </c>
      <c r="Y29" s="2">
        <v>0</v>
      </c>
      <c r="Z29" s="2">
        <v>0</v>
      </c>
      <c r="AA29" s="1">
        <f t="shared" si="18"/>
        <v>2718</v>
      </c>
      <c r="AB29" s="29">
        <f t="shared" si="18"/>
        <v>6464</v>
      </c>
      <c r="AC29" s="30">
        <f t="shared" si="19"/>
        <v>9182</v>
      </c>
      <c r="AE29" s="3" t="s">
        <v>14</v>
      </c>
      <c r="AF29" s="2">
        <f t="shared" si="20"/>
        <v>3986.3428991905812</v>
      </c>
      <c r="AG29" s="2">
        <f t="shared" si="15"/>
        <v>5967.783744023538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17500</v>
      </c>
      <c r="AL29" s="2" t="str">
        <f t="shared" si="15"/>
        <v>N.A.</v>
      </c>
      <c r="AM29" s="2">
        <f t="shared" si="15"/>
        <v>6434.4262295081971</v>
      </c>
      <c r="AN29" s="2" t="str">
        <f t="shared" si="15"/>
        <v>N.A.</v>
      </c>
      <c r="AO29" s="2" t="str">
        <f t="shared" si="15"/>
        <v>N.A.</v>
      </c>
      <c r="AP29" s="31">
        <f t="shared" si="15"/>
        <v>3986.3428991905812</v>
      </c>
      <c r="AQ29" s="29">
        <f t="shared" si="15"/>
        <v>6545.1435643564355</v>
      </c>
      <c r="AR29" s="30">
        <f t="shared" si="15"/>
        <v>5787.7028969723369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29">
        <f t="shared" si="16"/>
        <v>0</v>
      </c>
      <c r="N30" s="30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29">
        <f t="shared" si="18"/>
        <v>0</v>
      </c>
      <c r="AC30" s="38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31" t="str">
        <f t="shared" si="15"/>
        <v>N.A.</v>
      </c>
      <c r="AQ30" s="29" t="str">
        <f t="shared" si="15"/>
        <v>N.A.</v>
      </c>
      <c r="AR30" s="30" t="str">
        <f t="shared" si="15"/>
        <v>N.A.</v>
      </c>
    </row>
    <row r="31" spans="1:44" ht="15" customHeight="1" thickBot="1" x14ac:dyDescent="0.3">
      <c r="A31" s="4" t="s">
        <v>16</v>
      </c>
      <c r="B31" s="2">
        <v>16649480.000000002</v>
      </c>
      <c r="C31" s="2">
        <v>38818937</v>
      </c>
      <c r="D31" s="2">
        <v>16715820</v>
      </c>
      <c r="E31" s="2"/>
      <c r="F31" s="2">
        <v>0</v>
      </c>
      <c r="G31" s="2">
        <v>5145000</v>
      </c>
      <c r="H31" s="2">
        <v>11039000</v>
      </c>
      <c r="I31" s="2">
        <v>4710000</v>
      </c>
      <c r="J31" s="2"/>
      <c r="K31" s="2"/>
      <c r="L31" s="1">
        <f t="shared" ref="L31" si="21">B31+D31+F31+H31+J31</f>
        <v>44404300</v>
      </c>
      <c r="M31" s="29">
        <f t="shared" ref="M31" si="22">C31+E31+G31+I31+K31</f>
        <v>48673937</v>
      </c>
      <c r="N31" s="38">
        <f t="shared" ref="N31" si="23">L31+M31</f>
        <v>93078237</v>
      </c>
      <c r="P31" s="4" t="s">
        <v>16</v>
      </c>
      <c r="Q31" s="2">
        <v>3326</v>
      </c>
      <c r="R31" s="2">
        <v>6614</v>
      </c>
      <c r="S31" s="2">
        <v>2090</v>
      </c>
      <c r="T31" s="2">
        <v>0</v>
      </c>
      <c r="U31" s="2">
        <v>147</v>
      </c>
      <c r="V31" s="2">
        <v>294</v>
      </c>
      <c r="W31" s="2">
        <v>2510</v>
      </c>
      <c r="X31" s="2">
        <v>732</v>
      </c>
      <c r="Y31" s="2">
        <v>0</v>
      </c>
      <c r="Z31" s="2">
        <v>0</v>
      </c>
      <c r="AA31" s="1">
        <f t="shared" ref="AA31" si="24">Q31+S31+U31+W31+Y31</f>
        <v>8073</v>
      </c>
      <c r="AB31" s="29">
        <f t="shared" ref="AB31" si="25">R31+T31+V31+X31+Z31</f>
        <v>7640</v>
      </c>
      <c r="AC31" s="30">
        <f t="shared" ref="AC31" si="26">AA31+AB31</f>
        <v>15713</v>
      </c>
      <c r="AE31" s="4" t="s">
        <v>16</v>
      </c>
      <c r="AF31" s="2">
        <f t="shared" si="20"/>
        <v>5005.8568851473246</v>
      </c>
      <c r="AG31" s="2">
        <f t="shared" si="15"/>
        <v>5869.2072875718177</v>
      </c>
      <c r="AH31" s="2">
        <f t="shared" si="15"/>
        <v>7998</v>
      </c>
      <c r="AI31" s="2" t="str">
        <f t="shared" si="15"/>
        <v>N.A.</v>
      </c>
      <c r="AJ31" s="2">
        <f t="shared" si="15"/>
        <v>0</v>
      </c>
      <c r="AK31" s="2">
        <f t="shared" si="15"/>
        <v>17500</v>
      </c>
      <c r="AL31" s="2">
        <f t="shared" si="15"/>
        <v>4398.0079681274901</v>
      </c>
      <c r="AM31" s="2">
        <f t="shared" si="15"/>
        <v>6434.4262295081971</v>
      </c>
      <c r="AN31" s="2" t="str">
        <f t="shared" si="15"/>
        <v>N.A.</v>
      </c>
      <c r="AO31" s="2" t="str">
        <f t="shared" si="15"/>
        <v>N.A.</v>
      </c>
      <c r="AP31" s="31">
        <f t="shared" ref="AP31" si="27">IFERROR(L31/AA31, "N.A.")</f>
        <v>5500.3468351294441</v>
      </c>
      <c r="AQ31" s="29">
        <f t="shared" ref="AQ31" si="28">IFERROR(M31/AB31, "N.A.")</f>
        <v>6370.9341623036653</v>
      </c>
      <c r="AR31" s="30">
        <f t="shared" ref="AR31" si="29">IFERROR(N31/AC31, "N.A.")</f>
        <v>5923.6451982434928</v>
      </c>
    </row>
    <row r="32" spans="1:44" ht="15" customHeight="1" thickBot="1" x14ac:dyDescent="0.3">
      <c r="A32" s="5" t="s">
        <v>0</v>
      </c>
      <c r="B32" s="63">
        <f>B31+C31</f>
        <v>55468417</v>
      </c>
      <c r="C32" s="64"/>
      <c r="D32" s="63">
        <f>D31+E31</f>
        <v>16715820</v>
      </c>
      <c r="E32" s="64"/>
      <c r="F32" s="63">
        <f>F31+G31</f>
        <v>5145000</v>
      </c>
      <c r="G32" s="64"/>
      <c r="H32" s="63">
        <f>H31+I31</f>
        <v>15749000</v>
      </c>
      <c r="I32" s="64"/>
      <c r="J32" s="63">
        <f>J31+K31</f>
        <v>0</v>
      </c>
      <c r="K32" s="64"/>
      <c r="L32" s="63">
        <f>L31+M31</f>
        <v>93078237</v>
      </c>
      <c r="M32" s="67"/>
      <c r="N32" s="39">
        <f>B32+D32+F32+H32+J32</f>
        <v>93078237</v>
      </c>
      <c r="P32" s="5" t="s">
        <v>0</v>
      </c>
      <c r="Q32" s="63">
        <f>Q31+R31</f>
        <v>9940</v>
      </c>
      <c r="R32" s="64"/>
      <c r="S32" s="63">
        <f>S31+T31</f>
        <v>2090</v>
      </c>
      <c r="T32" s="64"/>
      <c r="U32" s="63">
        <f>U31+V31</f>
        <v>441</v>
      </c>
      <c r="V32" s="64"/>
      <c r="W32" s="63">
        <f>W31+X31</f>
        <v>3242</v>
      </c>
      <c r="X32" s="64"/>
      <c r="Y32" s="63">
        <f>Y31+Z31</f>
        <v>0</v>
      </c>
      <c r="Z32" s="64"/>
      <c r="AA32" s="63">
        <f>AA31+AB31</f>
        <v>15713</v>
      </c>
      <c r="AB32" s="64"/>
      <c r="AC32" s="40">
        <f>Q32+S32+U32+W32+Y32</f>
        <v>15713</v>
      </c>
      <c r="AE32" s="5" t="s">
        <v>0</v>
      </c>
      <c r="AF32" s="65">
        <f>IFERROR(B32/Q32,"N.A.")</f>
        <v>5580.3236418511069</v>
      </c>
      <c r="AG32" s="66"/>
      <c r="AH32" s="65">
        <f>IFERROR(D32/S32,"N.A.")</f>
        <v>7998</v>
      </c>
      <c r="AI32" s="66"/>
      <c r="AJ32" s="65">
        <f>IFERROR(F32/U32,"N.A.")</f>
        <v>11666.666666666666</v>
      </c>
      <c r="AK32" s="66"/>
      <c r="AL32" s="65">
        <f>IFERROR(H32/W32,"N.A.")</f>
        <v>4857.8038247995064</v>
      </c>
      <c r="AM32" s="66"/>
      <c r="AN32" s="65" t="str">
        <f>IFERROR(J32/Y32,"N.A.")</f>
        <v>N.A.</v>
      </c>
      <c r="AO32" s="66"/>
      <c r="AP32" s="65">
        <f>IFERROR(L32/AA32,"N.A.")</f>
        <v>5923.6451982434928</v>
      </c>
      <c r="AQ32" s="66"/>
      <c r="AR32" s="32">
        <f>IFERROR(N32/AC32, "N.A.")</f>
        <v>5923.6451982434928</v>
      </c>
    </row>
    <row r="33" spans="1:44" ht="15" customHeight="1" x14ac:dyDescent="0.25"/>
    <row r="34" spans="1:44" ht="23.25" customHeight="1" thickBot="1" x14ac:dyDescent="0.3">
      <c r="A34" s="26" t="s">
        <v>33</v>
      </c>
      <c r="P34" s="26" t="s">
        <v>30</v>
      </c>
      <c r="AE34" s="26" t="s">
        <v>36</v>
      </c>
    </row>
    <row r="35" spans="1:44" ht="15" customHeight="1" x14ac:dyDescent="0.25">
      <c r="A35" s="45" t="s">
        <v>1</v>
      </c>
      <c r="B35" s="59" t="s">
        <v>2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 t="s">
        <v>0</v>
      </c>
      <c r="P35" s="45" t="s">
        <v>1</v>
      </c>
      <c r="Q35" s="59" t="s">
        <v>2</v>
      </c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45" t="s">
        <v>0</v>
      </c>
      <c r="AE35" s="45" t="s">
        <v>1</v>
      </c>
      <c r="AF35" s="59" t="s">
        <v>2</v>
      </c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45" t="s">
        <v>0</v>
      </c>
    </row>
    <row r="36" spans="1:44" ht="15" customHeight="1" x14ac:dyDescent="0.25">
      <c r="A36" s="46"/>
      <c r="B36" s="52" t="s">
        <v>3</v>
      </c>
      <c r="C36" s="53"/>
      <c r="D36" s="53"/>
      <c r="E36" s="54"/>
      <c r="F36" s="55" t="s">
        <v>4</v>
      </c>
      <c r="G36" s="56"/>
      <c r="H36" s="55" t="s">
        <v>5</v>
      </c>
      <c r="I36" s="56"/>
      <c r="J36" s="55" t="s">
        <v>6</v>
      </c>
      <c r="K36" s="56"/>
      <c r="L36" s="55" t="s">
        <v>7</v>
      </c>
      <c r="M36" s="61"/>
      <c r="N36" s="46"/>
      <c r="P36" s="46"/>
      <c r="Q36" s="52" t="s">
        <v>3</v>
      </c>
      <c r="R36" s="53"/>
      <c r="S36" s="53"/>
      <c r="T36" s="54"/>
      <c r="U36" s="55" t="s">
        <v>4</v>
      </c>
      <c r="V36" s="56"/>
      <c r="W36" s="55" t="s">
        <v>5</v>
      </c>
      <c r="X36" s="56"/>
      <c r="Y36" s="55" t="s">
        <v>6</v>
      </c>
      <c r="Z36" s="56"/>
      <c r="AA36" s="55" t="s">
        <v>7</v>
      </c>
      <c r="AB36" s="61"/>
      <c r="AC36" s="46"/>
      <c r="AE36" s="46"/>
      <c r="AF36" s="52" t="s">
        <v>3</v>
      </c>
      <c r="AG36" s="53"/>
      <c r="AH36" s="53"/>
      <c r="AI36" s="54"/>
      <c r="AJ36" s="55" t="s">
        <v>4</v>
      </c>
      <c r="AK36" s="56"/>
      <c r="AL36" s="55" t="s">
        <v>5</v>
      </c>
      <c r="AM36" s="56"/>
      <c r="AN36" s="55" t="s">
        <v>6</v>
      </c>
      <c r="AO36" s="56"/>
      <c r="AP36" s="55" t="s">
        <v>7</v>
      </c>
      <c r="AQ36" s="61"/>
      <c r="AR36" s="46"/>
    </row>
    <row r="37" spans="1:44" ht="15" customHeight="1" thickBot="1" x14ac:dyDescent="0.3">
      <c r="A37" s="46"/>
      <c r="B37" s="48" t="s">
        <v>8</v>
      </c>
      <c r="C37" s="49"/>
      <c r="D37" s="50" t="s">
        <v>9</v>
      </c>
      <c r="E37" s="51"/>
      <c r="F37" s="57"/>
      <c r="G37" s="58"/>
      <c r="H37" s="57"/>
      <c r="I37" s="58"/>
      <c r="J37" s="57"/>
      <c r="K37" s="58"/>
      <c r="L37" s="57"/>
      <c r="M37" s="62"/>
      <c r="N37" s="46"/>
      <c r="P37" s="46"/>
      <c r="Q37" s="48" t="s">
        <v>8</v>
      </c>
      <c r="R37" s="49"/>
      <c r="S37" s="50" t="s">
        <v>9</v>
      </c>
      <c r="T37" s="51"/>
      <c r="U37" s="57"/>
      <c r="V37" s="58"/>
      <c r="W37" s="57"/>
      <c r="X37" s="58"/>
      <c r="Y37" s="57"/>
      <c r="Z37" s="58"/>
      <c r="AA37" s="57"/>
      <c r="AB37" s="62"/>
      <c r="AC37" s="46"/>
      <c r="AE37" s="46"/>
      <c r="AF37" s="48" t="s">
        <v>8</v>
      </c>
      <c r="AG37" s="49"/>
      <c r="AH37" s="50" t="s">
        <v>9</v>
      </c>
      <c r="AI37" s="51"/>
      <c r="AJ37" s="57"/>
      <c r="AK37" s="58"/>
      <c r="AL37" s="57"/>
      <c r="AM37" s="58"/>
      <c r="AN37" s="57"/>
      <c r="AO37" s="58"/>
      <c r="AP37" s="57"/>
      <c r="AQ37" s="62"/>
      <c r="AR37" s="46"/>
    </row>
    <row r="38" spans="1:44" ht="15" customHeight="1" thickBot="1" x14ac:dyDescent="0.3">
      <c r="A38" s="47"/>
      <c r="B38" s="27" t="s">
        <v>10</v>
      </c>
      <c r="C38" s="28" t="s">
        <v>11</v>
      </c>
      <c r="D38" s="27" t="s">
        <v>10</v>
      </c>
      <c r="E38" s="28" t="s">
        <v>11</v>
      </c>
      <c r="F38" s="27" t="s">
        <v>10</v>
      </c>
      <c r="G38" s="28" t="s">
        <v>11</v>
      </c>
      <c r="H38" s="27" t="s">
        <v>10</v>
      </c>
      <c r="I38" s="28" t="s">
        <v>11</v>
      </c>
      <c r="J38" s="27" t="s">
        <v>10</v>
      </c>
      <c r="K38" s="28" t="s">
        <v>11</v>
      </c>
      <c r="L38" s="27" t="s">
        <v>10</v>
      </c>
      <c r="M38" s="28" t="s">
        <v>11</v>
      </c>
      <c r="N38" s="47"/>
      <c r="P38" s="47"/>
      <c r="Q38" s="27" t="s">
        <v>10</v>
      </c>
      <c r="R38" s="28" t="s">
        <v>11</v>
      </c>
      <c r="S38" s="27" t="s">
        <v>10</v>
      </c>
      <c r="T38" s="28" t="s">
        <v>11</v>
      </c>
      <c r="U38" s="27" t="s">
        <v>10</v>
      </c>
      <c r="V38" s="28" t="s">
        <v>11</v>
      </c>
      <c r="W38" s="27" t="s">
        <v>10</v>
      </c>
      <c r="X38" s="28" t="s">
        <v>11</v>
      </c>
      <c r="Y38" s="27" t="s">
        <v>10</v>
      </c>
      <c r="Z38" s="28" t="s">
        <v>11</v>
      </c>
      <c r="AA38" s="27" t="s">
        <v>10</v>
      </c>
      <c r="AB38" s="28" t="s">
        <v>11</v>
      </c>
      <c r="AC38" s="47"/>
      <c r="AE38" s="47"/>
      <c r="AF38" s="27" t="s">
        <v>10</v>
      </c>
      <c r="AG38" s="28" t="s">
        <v>11</v>
      </c>
      <c r="AH38" s="27" t="s">
        <v>10</v>
      </c>
      <c r="AI38" s="28" t="s">
        <v>11</v>
      </c>
      <c r="AJ38" s="27" t="s">
        <v>10</v>
      </c>
      <c r="AK38" s="28" t="s">
        <v>11</v>
      </c>
      <c r="AL38" s="27" t="s">
        <v>10</v>
      </c>
      <c r="AM38" s="28" t="s">
        <v>11</v>
      </c>
      <c r="AN38" s="27" t="s">
        <v>10</v>
      </c>
      <c r="AO38" s="28" t="s">
        <v>11</v>
      </c>
      <c r="AP38" s="27" t="s">
        <v>10</v>
      </c>
      <c r="AQ38" s="28" t="s">
        <v>11</v>
      </c>
      <c r="AR38" s="47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675100.00000000012</v>
      </c>
      <c r="I39" s="2"/>
      <c r="J39" s="2">
        <v>0</v>
      </c>
      <c r="K39" s="2"/>
      <c r="L39" s="1">
        <f>B39+D39+F39+H39+J39</f>
        <v>675100.00000000012</v>
      </c>
      <c r="M39" s="29">
        <f>C39+E39+G39+I39+K39</f>
        <v>0</v>
      </c>
      <c r="N39" s="30">
        <f>L39+M39</f>
        <v>675100.00000000012</v>
      </c>
      <c r="P39" s="3" t="s">
        <v>12</v>
      </c>
      <c r="Q39" s="2">
        <v>147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1150</v>
      </c>
      <c r="X39" s="2">
        <v>0</v>
      </c>
      <c r="Y39" s="2">
        <v>628</v>
      </c>
      <c r="Z39" s="2">
        <v>0</v>
      </c>
      <c r="AA39" s="1">
        <f>Q39+S39+U39+W39+Y39</f>
        <v>1925</v>
      </c>
      <c r="AB39" s="29">
        <f>R39+T39+V39+X39+Z39</f>
        <v>0</v>
      </c>
      <c r="AC39" s="30">
        <f>AA39+AB39</f>
        <v>1925</v>
      </c>
      <c r="AE39" s="3" t="s">
        <v>12</v>
      </c>
      <c r="AF39" s="2">
        <f>IFERROR(B39/Q39, "N.A.")</f>
        <v>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587.04347826086962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31">
        <f t="shared" si="30"/>
        <v>350.70129870129875</v>
      </c>
      <c r="AQ39" s="29" t="str">
        <f t="shared" si="30"/>
        <v>N.A.</v>
      </c>
      <c r="AR39" s="30">
        <f t="shared" si="30"/>
        <v>350.70129870129875</v>
      </c>
    </row>
    <row r="40" spans="1:44" ht="15" customHeight="1" thickBot="1" x14ac:dyDescent="0.3">
      <c r="A40" s="3" t="s">
        <v>13</v>
      </c>
      <c r="B40" s="2">
        <v>12689775.999999998</v>
      </c>
      <c r="C40" s="2">
        <v>1323000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12689775.999999998</v>
      </c>
      <c r="M40" s="29">
        <f t="shared" si="31"/>
        <v>1323000</v>
      </c>
      <c r="N40" s="30">
        <f t="shared" ref="N40:N42" si="32">L40+M40</f>
        <v>14012775.999999998</v>
      </c>
      <c r="P40" s="3" t="s">
        <v>13</v>
      </c>
      <c r="Q40" s="2">
        <v>2556</v>
      </c>
      <c r="R40" s="2">
        <v>294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2556</v>
      </c>
      <c r="AB40" s="29">
        <f t="shared" si="33"/>
        <v>294</v>
      </c>
      <c r="AC40" s="30">
        <f t="shared" ref="AC40:AC42" si="34">AA40+AB40</f>
        <v>2850</v>
      </c>
      <c r="AE40" s="3" t="s">
        <v>13</v>
      </c>
      <c r="AF40" s="2">
        <f t="shared" ref="AF40:AF43" si="35">IFERROR(B40/Q40, "N.A.")</f>
        <v>4964.701095461658</v>
      </c>
      <c r="AG40" s="2">
        <f t="shared" si="30"/>
        <v>4500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31">
        <f t="shared" si="30"/>
        <v>4964.701095461658</v>
      </c>
      <c r="AQ40" s="29">
        <f t="shared" si="30"/>
        <v>4500</v>
      </c>
      <c r="AR40" s="30">
        <f t="shared" si="30"/>
        <v>4916.7635087719291</v>
      </c>
    </row>
    <row r="41" spans="1:44" ht="15" customHeight="1" thickBot="1" x14ac:dyDescent="0.3">
      <c r="A41" s="3" t="s">
        <v>14</v>
      </c>
      <c r="B41" s="2">
        <v>9130200</v>
      </c>
      <c r="C41" s="2">
        <v>22564620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9130200</v>
      </c>
      <c r="M41" s="29">
        <f t="shared" si="31"/>
        <v>22564620</v>
      </c>
      <c r="N41" s="30">
        <f t="shared" si="32"/>
        <v>31694820</v>
      </c>
      <c r="P41" s="3" t="s">
        <v>14</v>
      </c>
      <c r="Q41" s="2">
        <v>2072</v>
      </c>
      <c r="R41" s="2">
        <v>3222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2072</v>
      </c>
      <c r="AB41" s="29">
        <f t="shared" si="33"/>
        <v>3222</v>
      </c>
      <c r="AC41" s="30">
        <f t="shared" si="34"/>
        <v>5294</v>
      </c>
      <c r="AE41" s="3" t="s">
        <v>14</v>
      </c>
      <c r="AF41" s="2">
        <f t="shared" si="35"/>
        <v>4406.467181467181</v>
      </c>
      <c r="AG41" s="2">
        <f t="shared" si="30"/>
        <v>7003.2960893854752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31">
        <f t="shared" si="30"/>
        <v>4406.467181467181</v>
      </c>
      <c r="AQ41" s="29">
        <f t="shared" si="30"/>
        <v>7003.2960893854752</v>
      </c>
      <c r="AR41" s="30">
        <f t="shared" si="30"/>
        <v>5986.9323762750282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29">
        <f t="shared" si="31"/>
        <v>0</v>
      </c>
      <c r="N42" s="30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29">
        <f t="shared" si="33"/>
        <v>0</v>
      </c>
      <c r="AC42" s="30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31" t="str">
        <f t="shared" si="30"/>
        <v>N.A.</v>
      </c>
      <c r="AQ42" s="29" t="str">
        <f t="shared" si="30"/>
        <v>N.A.</v>
      </c>
      <c r="AR42" s="30" t="str">
        <f t="shared" si="30"/>
        <v>N.A.</v>
      </c>
    </row>
    <row r="43" spans="1:44" ht="15" customHeight="1" thickBot="1" x14ac:dyDescent="0.3">
      <c r="A43" s="4" t="s">
        <v>16</v>
      </c>
      <c r="B43" s="2">
        <v>21819976</v>
      </c>
      <c r="C43" s="2">
        <v>23887620</v>
      </c>
      <c r="D43" s="2"/>
      <c r="E43" s="2"/>
      <c r="F43" s="2"/>
      <c r="G43" s="2"/>
      <c r="H43" s="2">
        <v>675100.00000000012</v>
      </c>
      <c r="I43" s="2"/>
      <c r="J43" s="2">
        <v>0</v>
      </c>
      <c r="K43" s="2"/>
      <c r="L43" s="1">
        <f t="shared" ref="L43" si="36">B43+D43+F43+H43+J43</f>
        <v>22495076</v>
      </c>
      <c r="M43" s="29">
        <f t="shared" ref="M43" si="37">C43+E43+G43+I43+K43</f>
        <v>23887620</v>
      </c>
      <c r="N43" s="38">
        <f t="shared" ref="N43" si="38">L43+M43</f>
        <v>46382696</v>
      </c>
      <c r="P43" s="4" t="s">
        <v>16</v>
      </c>
      <c r="Q43" s="2">
        <v>4775</v>
      </c>
      <c r="R43" s="2">
        <v>3516</v>
      </c>
      <c r="S43" s="2">
        <v>0</v>
      </c>
      <c r="T43" s="2">
        <v>0</v>
      </c>
      <c r="U43" s="2">
        <v>0</v>
      </c>
      <c r="V43" s="2">
        <v>0</v>
      </c>
      <c r="W43" s="2">
        <v>1150</v>
      </c>
      <c r="X43" s="2">
        <v>0</v>
      </c>
      <c r="Y43" s="2">
        <v>628</v>
      </c>
      <c r="Z43" s="2">
        <v>0</v>
      </c>
      <c r="AA43" s="1">
        <f t="shared" ref="AA43" si="39">Q43+S43+U43+W43+Y43</f>
        <v>6553</v>
      </c>
      <c r="AB43" s="29">
        <f t="shared" ref="AB43" si="40">R43+T43+V43+X43+Z43</f>
        <v>3516</v>
      </c>
      <c r="AC43" s="38">
        <f t="shared" ref="AC43" si="41">AA43+AB43</f>
        <v>10069</v>
      </c>
      <c r="AE43" s="4" t="s">
        <v>16</v>
      </c>
      <c r="AF43" s="2">
        <f t="shared" si="35"/>
        <v>4569.6284816753923</v>
      </c>
      <c r="AG43" s="2">
        <f t="shared" si="30"/>
        <v>6793.9761092150175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587.04347826086962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31">
        <f t="shared" ref="AP43" si="42">IFERROR(L43/AA43, "N.A.")</f>
        <v>3432.7904776438272</v>
      </c>
      <c r="AQ43" s="29">
        <f t="shared" ref="AQ43" si="43">IFERROR(M43/AB43, "N.A.")</f>
        <v>6793.9761092150175</v>
      </c>
      <c r="AR43" s="30">
        <f t="shared" ref="AR43" si="44">IFERROR(N43/AC43, "N.A.")</f>
        <v>4606.4848545039231</v>
      </c>
    </row>
    <row r="44" spans="1:44" ht="15" customHeight="1" thickBot="1" x14ac:dyDescent="0.3">
      <c r="A44" s="5" t="s">
        <v>0</v>
      </c>
      <c r="B44" s="63">
        <f>B43+C43</f>
        <v>45707596</v>
      </c>
      <c r="C44" s="64"/>
      <c r="D44" s="63">
        <f>D43+E43</f>
        <v>0</v>
      </c>
      <c r="E44" s="64"/>
      <c r="F44" s="63">
        <f>F43+G43</f>
        <v>0</v>
      </c>
      <c r="G44" s="64"/>
      <c r="H44" s="63">
        <f>H43+I43</f>
        <v>675100.00000000012</v>
      </c>
      <c r="I44" s="64"/>
      <c r="J44" s="63">
        <f>J43+K43</f>
        <v>0</v>
      </c>
      <c r="K44" s="64"/>
      <c r="L44" s="63">
        <f>L43+M43</f>
        <v>46382696</v>
      </c>
      <c r="M44" s="67"/>
      <c r="N44" s="39">
        <f>B44+D44+F44+H44+J44</f>
        <v>46382696</v>
      </c>
      <c r="P44" s="5" t="s">
        <v>0</v>
      </c>
      <c r="Q44" s="63">
        <f>Q43+R43</f>
        <v>8291</v>
      </c>
      <c r="R44" s="64"/>
      <c r="S44" s="63">
        <f>S43+T43</f>
        <v>0</v>
      </c>
      <c r="T44" s="64"/>
      <c r="U44" s="63">
        <f>U43+V43</f>
        <v>0</v>
      </c>
      <c r="V44" s="64"/>
      <c r="W44" s="63">
        <f>W43+X43</f>
        <v>1150</v>
      </c>
      <c r="X44" s="64"/>
      <c r="Y44" s="63">
        <f>Y43+Z43</f>
        <v>628</v>
      </c>
      <c r="Z44" s="64"/>
      <c r="AA44" s="63">
        <f>AA43+AB43</f>
        <v>10069</v>
      </c>
      <c r="AB44" s="67"/>
      <c r="AC44" s="39">
        <f>Q44+S44+U44+W44+Y44</f>
        <v>10069</v>
      </c>
      <c r="AE44" s="5" t="s">
        <v>0</v>
      </c>
      <c r="AF44" s="65">
        <f>IFERROR(B44/Q44,"N.A.")</f>
        <v>5512.9171390664578</v>
      </c>
      <c r="AG44" s="66"/>
      <c r="AH44" s="65" t="str">
        <f>IFERROR(D44/S44,"N.A.")</f>
        <v>N.A.</v>
      </c>
      <c r="AI44" s="66"/>
      <c r="AJ44" s="65" t="str">
        <f>IFERROR(F44/U44,"N.A.")</f>
        <v>N.A.</v>
      </c>
      <c r="AK44" s="66"/>
      <c r="AL44" s="65">
        <f>IFERROR(H44/W44,"N.A.")</f>
        <v>587.04347826086962</v>
      </c>
      <c r="AM44" s="66"/>
      <c r="AN44" s="65">
        <f>IFERROR(J44/Y44,"N.A.")</f>
        <v>0</v>
      </c>
      <c r="AO44" s="66"/>
      <c r="AP44" s="65">
        <f>IFERROR(L44/AA44,"N.A.")</f>
        <v>4606.4848545039231</v>
      </c>
      <c r="AQ44" s="66"/>
      <c r="AR44" s="32">
        <f>IFERROR(N44/AC44, "N.A.")</f>
        <v>4606.4848545039231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  <vt:lpstr>Validación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2021 T1</dc:title>
  <dc:subject>Matriz Hussmanns Quintana Roo, 2021-T1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2025-12-16T14:48:23Z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